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llegato A" sheetId="1" r:id="rId1"/>
  </sheets>
  <definedNames>
    <definedName name="_xlnm.Print_Titles" localSheetId="0">'Allegato A'!$2:$2</definedName>
  </definedNames>
  <calcPr fullCalcOnLoad="1"/>
</workbook>
</file>

<file path=xl/sharedStrings.xml><?xml version="1.0" encoding="utf-8"?>
<sst xmlns="http://schemas.openxmlformats.org/spreadsheetml/2006/main" count="1198" uniqueCount="716">
  <si>
    <t>Principio attivo</t>
  </si>
  <si>
    <t>F.F.</t>
  </si>
  <si>
    <t>Dos.</t>
  </si>
  <si>
    <t>Fabb. annuale</t>
  </si>
  <si>
    <t>ACETILCISTEINA</t>
  </si>
  <si>
    <t>F</t>
  </si>
  <si>
    <t>300 MG IM/EV/AEROSOL</t>
  </si>
  <si>
    <t>CPR EFF</t>
  </si>
  <si>
    <t xml:space="preserve">600 MG </t>
  </si>
  <si>
    <t>ACICLOVIR</t>
  </si>
  <si>
    <t>250MG</t>
  </si>
  <si>
    <t>ACIDO ACETILSALICILICO</t>
  </si>
  <si>
    <t>CPR</t>
  </si>
  <si>
    <t>100 MG CPR GASTROPROTETTE</t>
  </si>
  <si>
    <t xml:space="preserve">ACIDO ACETILSALICILICO+ MAGNESIO IDROSSIDO+ ALLUMINIO IDROSSIDO </t>
  </si>
  <si>
    <t>300 MG + 80 MG+ 91 MG</t>
  </si>
  <si>
    <t>ACIDO IALURONICO SALE SODICO+SULFADIAZINA ARGENTICA</t>
  </si>
  <si>
    <t>GARZE</t>
  </si>
  <si>
    <t>2 MG+ 40 MG GARZE 10CM X 10CM</t>
  </si>
  <si>
    <t>CREMA</t>
  </si>
  <si>
    <t>0,2%+1%</t>
  </si>
  <si>
    <t>ACIDO TRANEXAMICO</t>
  </si>
  <si>
    <t>500 MG 5 ML F IV/OS</t>
  </si>
  <si>
    <t>250 MG</t>
  </si>
  <si>
    <t>ACIDO URSODESOSSICOLICO</t>
  </si>
  <si>
    <t>CPS</t>
  </si>
  <si>
    <t>150 MG</t>
  </si>
  <si>
    <t>300 MG</t>
  </si>
  <si>
    <t>450 MG</t>
  </si>
  <si>
    <t>ACQUA DEPURATA</t>
  </si>
  <si>
    <t>TANICA</t>
  </si>
  <si>
    <t>10 LITRI</t>
  </si>
  <si>
    <t>FLAC</t>
  </si>
  <si>
    <t>500 ML</t>
  </si>
  <si>
    <t>ADRENALINA</t>
  </si>
  <si>
    <t>1MG/1ML</t>
  </si>
  <si>
    <t>ALBUMINA UMANA</t>
  </si>
  <si>
    <t>FL</t>
  </si>
  <si>
    <t>20% 50 ML</t>
  </si>
  <si>
    <t>ALFUZOSINA</t>
  </si>
  <si>
    <t>10MG R.P.</t>
  </si>
  <si>
    <t>ALLOPURINOLO</t>
  </si>
  <si>
    <t>ALOPERIDOLO</t>
  </si>
  <si>
    <t>2MG 1ML</t>
  </si>
  <si>
    <t>ALPRAZOLAM</t>
  </si>
  <si>
    <t>0,5 MG</t>
  </si>
  <si>
    <t>GTT</t>
  </si>
  <si>
    <t>0,75MG/ML 20 ML</t>
  </si>
  <si>
    <t>ALPROSTADIL</t>
  </si>
  <si>
    <t>60 MCG F EV/EA</t>
  </si>
  <si>
    <t>SIR</t>
  </si>
  <si>
    <t>20 MCG + SIR+ 2 AGHI</t>
  </si>
  <si>
    <t>AMBROXOLO CLORIDRATO</t>
  </si>
  <si>
    <t>15MG 2 ML NEBUL.</t>
  </si>
  <si>
    <t>AMIKACINA</t>
  </si>
  <si>
    <t xml:space="preserve">F </t>
  </si>
  <si>
    <t>500 MG IM/EV</t>
  </si>
  <si>
    <t>1 G 1M/EV</t>
  </si>
  <si>
    <t>AMINOACIDI RAMIFICATI</t>
  </si>
  <si>
    <t>4% 500 ML</t>
  </si>
  <si>
    <t>AMINOACIDI SELETTIVI</t>
  </si>
  <si>
    <t>5,4% 500 ML</t>
  </si>
  <si>
    <t>AMIODARONE</t>
  </si>
  <si>
    <t>200 MG</t>
  </si>
  <si>
    <t>150MG/3ML</t>
  </si>
  <si>
    <t>AMLODIPINA</t>
  </si>
  <si>
    <t>10 MG</t>
  </si>
  <si>
    <t>5 MG</t>
  </si>
  <si>
    <t>AMOXICILLINA/AC. CLAVULANICO</t>
  </si>
  <si>
    <t>2200 MG</t>
  </si>
  <si>
    <t>1 G</t>
  </si>
  <si>
    <t>AMPICILLINA SODICA</t>
  </si>
  <si>
    <t>1G</t>
  </si>
  <si>
    <t>AMPICILLINA/ SULBACTAM</t>
  </si>
  <si>
    <t>2 G+ 1G 20 ML</t>
  </si>
  <si>
    <t>1 G + 0,5 G F IM</t>
  </si>
  <si>
    <t>ATENOLOLO</t>
  </si>
  <si>
    <t>100MG</t>
  </si>
  <si>
    <t>ATORVASTATINA</t>
  </si>
  <si>
    <t>20MG</t>
  </si>
  <si>
    <t>40MG</t>
  </si>
  <si>
    <t>80 MG</t>
  </si>
  <si>
    <t>ATROPINA SOLFATO</t>
  </si>
  <si>
    <t>1 MG/1 ML</t>
  </si>
  <si>
    <t>AZATIOPRINA</t>
  </si>
  <si>
    <t>50 MG</t>
  </si>
  <si>
    <t>AZITROMICINA</t>
  </si>
  <si>
    <t>500 MG CPR RIV</t>
  </si>
  <si>
    <t>AZTREONAM</t>
  </si>
  <si>
    <t>1 G + FL SOLV</t>
  </si>
  <si>
    <t>BARNIDIPINA</t>
  </si>
  <si>
    <t>20 MG</t>
  </si>
  <si>
    <t>BECLOMETASONE</t>
  </si>
  <si>
    <t>BENZIDAMINA</t>
  </si>
  <si>
    <t>120 ML COLLUT.</t>
  </si>
  <si>
    <t>BETAISTINA</t>
  </si>
  <si>
    <t>8 MG</t>
  </si>
  <si>
    <t>BISOPROLOLO</t>
  </si>
  <si>
    <t>1,25MG</t>
  </si>
  <si>
    <t>2,5MG</t>
  </si>
  <si>
    <t>5MG</t>
  </si>
  <si>
    <t>BLU DI METILENE</t>
  </si>
  <si>
    <t>100MG/10ML</t>
  </si>
  <si>
    <t>BROMAZEPAM</t>
  </si>
  <si>
    <t>2,5MG/ML 20 ML</t>
  </si>
  <si>
    <t>BUPIVACAINA</t>
  </si>
  <si>
    <t>IPERBARICA 0,5% 4ML</t>
  </si>
  <si>
    <t>CABERGOLINA</t>
  </si>
  <si>
    <t xml:space="preserve">0,5MG </t>
  </si>
  <si>
    <t>CALCIO CARBONATO O LATTO-GLUCONATO</t>
  </si>
  <si>
    <t>CPR EFF. O BUST.</t>
  </si>
  <si>
    <t xml:space="preserve">1000 MG CALCIO IONE </t>
  </si>
  <si>
    <t xml:space="preserve">500 MG CALCIO IONE </t>
  </si>
  <si>
    <t>CALCIO CARBONATO+COLECALCIFEROLO</t>
  </si>
  <si>
    <t>1G+880 UI</t>
  </si>
  <si>
    <t>CALCIO LEVOFOLINATO</t>
  </si>
  <si>
    <t xml:space="preserve">FL </t>
  </si>
  <si>
    <t>100 MG FL</t>
  </si>
  <si>
    <t>25 MG FL</t>
  </si>
  <si>
    <t>CALCITRIOLO</t>
  </si>
  <si>
    <t>0,25 MCG</t>
  </si>
  <si>
    <t>0,50 MCG</t>
  </si>
  <si>
    <t xml:space="preserve">CANDESARTAN </t>
  </si>
  <si>
    <t>16MG</t>
  </si>
  <si>
    <t>CANREONATO DI POTASSIO</t>
  </si>
  <si>
    <t>200MG/2 ML</t>
  </si>
  <si>
    <t>CAPTOPRIL</t>
  </si>
  <si>
    <t>25 MG</t>
  </si>
  <si>
    <t>CARBAMAZEPINA</t>
  </si>
  <si>
    <t>CARBOPLATINO</t>
  </si>
  <si>
    <t>150 MG/15 ML</t>
  </si>
  <si>
    <t>50 MG/5 ML</t>
  </si>
  <si>
    <t>450 MG/45 ML</t>
  </si>
  <si>
    <t>CARVEDILOLO</t>
  </si>
  <si>
    <t>25MG</t>
  </si>
  <si>
    <t>6,25MG</t>
  </si>
  <si>
    <t>CEFAZOLINA</t>
  </si>
  <si>
    <t>CEFEPIME</t>
  </si>
  <si>
    <t>1G 3ML IM/EV</t>
  </si>
  <si>
    <t>CEFOTAXIME</t>
  </si>
  <si>
    <t>1 G /4 ML IM/IV</t>
  </si>
  <si>
    <t>CEFTAZIDIMA</t>
  </si>
  <si>
    <t>1G1F IV</t>
  </si>
  <si>
    <t>1G 1F IM</t>
  </si>
  <si>
    <t>POLV 2G INF</t>
  </si>
  <si>
    <t>CEFTRIAXONE</t>
  </si>
  <si>
    <t>1G/10ML IV</t>
  </si>
  <si>
    <t>1G/3,5ML IM</t>
  </si>
  <si>
    <t>CETIRIZINA</t>
  </si>
  <si>
    <t>CPR RIV</t>
  </si>
  <si>
    <t>10MG</t>
  </si>
  <si>
    <t>CIPROFLOXACINA</t>
  </si>
  <si>
    <t>FLACONE O SACCA</t>
  </si>
  <si>
    <t>200 MG 100ML FL EV</t>
  </si>
  <si>
    <t>500 MG CPR</t>
  </si>
  <si>
    <t>CISPLATINO</t>
  </si>
  <si>
    <t>100 MG/100ML</t>
  </si>
  <si>
    <t>CLARITROMICINA</t>
  </si>
  <si>
    <t>500 MG</t>
  </si>
  <si>
    <t>CLINDAMICINA FOSFATO</t>
  </si>
  <si>
    <t>600MG IM/EV</t>
  </si>
  <si>
    <t>CLONIDINA</t>
  </si>
  <si>
    <t>CEROTTO TTS</t>
  </si>
  <si>
    <t>2,5 MG</t>
  </si>
  <si>
    <t>CLORPROMAZINA</t>
  </si>
  <si>
    <t>100 MG</t>
  </si>
  <si>
    <t>CLOZAPINA</t>
  </si>
  <si>
    <t>CODEINA/PARACETAMOLO</t>
  </si>
  <si>
    <t>CPR EFF. O BUST. O CPR</t>
  </si>
  <si>
    <t>30MG/500MG</t>
  </si>
  <si>
    <t>COMPLESSO PROTROMBINICO UMANO (FATTORE II 500 UI, FATTORE X 400-500 UI, FATTORE IX 500 UI )</t>
  </si>
  <si>
    <t xml:space="preserve">500 UI  </t>
  </si>
  <si>
    <t>DERIVATI DELLA GELATINA (ATC B05AA06)</t>
  </si>
  <si>
    <t>3,5-4% 500ML</t>
  </si>
  <si>
    <t>DESAMETASONE FOSFATO</t>
  </si>
  <si>
    <t>4 MG</t>
  </si>
  <si>
    <t>DIAZEPAM</t>
  </si>
  <si>
    <t>0,5% 20 ML</t>
  </si>
  <si>
    <t>10 MG/ 2 ML</t>
  </si>
  <si>
    <t>DICLOFENAC</t>
  </si>
  <si>
    <t>75 MG/3 ML</t>
  </si>
  <si>
    <t>DILTIAZEM</t>
  </si>
  <si>
    <t>60 MG</t>
  </si>
  <si>
    <t>120 MG RP</t>
  </si>
  <si>
    <t>180 MG RP</t>
  </si>
  <si>
    <t>50 MG/3ML</t>
  </si>
  <si>
    <t>DOBUTAMINA CLORIDRATO</t>
  </si>
  <si>
    <t>250MG/20 ML</t>
  </si>
  <si>
    <t>DOMPERIDONE</t>
  </si>
  <si>
    <t>DOPAMINA CLORIDRATO</t>
  </si>
  <si>
    <t>200MG</t>
  </si>
  <si>
    <t>DOXAZOSIN</t>
  </si>
  <si>
    <t>2 MG</t>
  </si>
  <si>
    <t>DOXICICLINA</t>
  </si>
  <si>
    <t>DOXORUBICINA</t>
  </si>
  <si>
    <t>100 MG/50 ML</t>
  </si>
  <si>
    <t>EFEDRINA CLORIDRATO</t>
  </si>
  <si>
    <t>25 MG/ML 1 ML</t>
  </si>
  <si>
    <t>ENALAPRIL</t>
  </si>
  <si>
    <t>EPARINA SODICA</t>
  </si>
  <si>
    <t>5000 UI/ML 10 ML</t>
  </si>
  <si>
    <t>EPIRUBICINA</t>
  </si>
  <si>
    <t>50MG/25ML</t>
  </si>
  <si>
    <t>100MG/50ML</t>
  </si>
  <si>
    <t>EPOETINA ALFA</t>
  </si>
  <si>
    <t>2000 UI</t>
  </si>
  <si>
    <t>4000 UI</t>
  </si>
  <si>
    <t>6000 UI</t>
  </si>
  <si>
    <t>8000 UI</t>
  </si>
  <si>
    <t>10000 UI</t>
  </si>
  <si>
    <t>ESCINA, EPARINA SODICA, DIETILAMINA SALICILATO</t>
  </si>
  <si>
    <t>GEL</t>
  </si>
  <si>
    <t>ESCINA 2%, EPARINA SODICA 5000 UI/100 GR, DIETILAMINA SALICILATO 5%</t>
  </si>
  <si>
    <t>ESCITALOPRAM</t>
  </si>
  <si>
    <t>10 MG CPR RIV</t>
  </si>
  <si>
    <t>ETAMBUTOLO</t>
  </si>
  <si>
    <t>500 MG/3 ML</t>
  </si>
  <si>
    <t>ETOPOSIDE</t>
  </si>
  <si>
    <t>200 MG/10ML</t>
  </si>
  <si>
    <t>FENOBARBITALE</t>
  </si>
  <si>
    <t>FENTANIL</t>
  </si>
  <si>
    <t xml:space="preserve">0,1 MG  </t>
  </si>
  <si>
    <t>25MCG/ORA</t>
  </si>
  <si>
    <t>50MCG/ORA</t>
  </si>
  <si>
    <t>75MCG/ORA</t>
  </si>
  <si>
    <t>100MCG/ORA</t>
  </si>
  <si>
    <t>FINASTERIDE</t>
  </si>
  <si>
    <t>FLUCONAZOLO</t>
  </si>
  <si>
    <t>200 MG/100 ML</t>
  </si>
  <si>
    <t>FLUMAZENIL</t>
  </si>
  <si>
    <t xml:space="preserve">1 MG </t>
  </si>
  <si>
    <t>FLUOROURACILE</t>
  </si>
  <si>
    <t>5G FL IV</t>
  </si>
  <si>
    <t>FORMOTEROLO</t>
  </si>
  <si>
    <t>SOL. INAL. 12 MCG 100 DOSI</t>
  </si>
  <si>
    <t>FORMOTEROLO+BUDESONIDE</t>
  </si>
  <si>
    <t>4,5MCG+160MCG 120 DOSI</t>
  </si>
  <si>
    <t>FRUTTOSIO 1,6-DIFOSFATO</t>
  </si>
  <si>
    <t>10G/100 ML</t>
  </si>
  <si>
    <t>FUROSEMIDE</t>
  </si>
  <si>
    <t>250MG/25 ML</t>
  </si>
  <si>
    <t>25 MG 30 CPR</t>
  </si>
  <si>
    <t>500 MG 20 CPR</t>
  </si>
  <si>
    <t xml:space="preserve">20 MG/ 2 ML </t>
  </si>
  <si>
    <t>GABAPENTIN</t>
  </si>
  <si>
    <t>400 MG</t>
  </si>
  <si>
    <t>GABESATO MESILATO</t>
  </si>
  <si>
    <t>100 MG + F. SOLV.5ML</t>
  </si>
  <si>
    <t>ACQUA BIDISTILLATA PPI</t>
  </si>
  <si>
    <t>10 ML</t>
  </si>
  <si>
    <t>CALCIO GLUCONATO</t>
  </si>
  <si>
    <t>10% 10 ML</t>
  </si>
  <si>
    <t>GLUCOSIO</t>
  </si>
  <si>
    <t>33% 10 ML</t>
  </si>
  <si>
    <t xml:space="preserve">MAGNESIO SOLFATO </t>
  </si>
  <si>
    <t>1 G/ 10 ML</t>
  </si>
  <si>
    <t>POTASSIO CLORURO</t>
  </si>
  <si>
    <t>20 mEq/ 10 ML</t>
  </si>
  <si>
    <t>SODIO BICARBONATO</t>
  </si>
  <si>
    <t>1 mEq/ML 10 ML</t>
  </si>
  <si>
    <t>SODIO CLORURO</t>
  </si>
  <si>
    <t>0,9% 10 ML</t>
  </si>
  <si>
    <t>GANCICLOVIR</t>
  </si>
  <si>
    <t>500MG/10ML</t>
  </si>
  <si>
    <t>GENTAMICINA</t>
  </si>
  <si>
    <t>0,1% 30 G</t>
  </si>
  <si>
    <t>GENTAMICINA+ BETAMETASONE</t>
  </si>
  <si>
    <t>0,1%+0,1% 30 G</t>
  </si>
  <si>
    <t>GENTAMICINA SOLFATO</t>
  </si>
  <si>
    <t>80 MG 2 ML</t>
  </si>
  <si>
    <t>GLIMEPIRIDE</t>
  </si>
  <si>
    <t>50% 150 ML PER USO ORALE</t>
  </si>
  <si>
    <t>GLUTATIONE</t>
  </si>
  <si>
    <t>IDROCORTISONE</t>
  </si>
  <si>
    <t>500 MG/4 ML</t>
  </si>
  <si>
    <t>100 MG/2ML</t>
  </si>
  <si>
    <t>SACCA</t>
  </si>
  <si>
    <t>6% 500ML</t>
  </si>
  <si>
    <t>IMIPENEM/CILASTATINA</t>
  </si>
  <si>
    <t>500MG/500MG MONOVIAL EV</t>
  </si>
  <si>
    <t>IMMUNOGLOBULINA ANTI-D</t>
  </si>
  <si>
    <t>250MCG/1250 UI</t>
  </si>
  <si>
    <t>IMMUNOGLOBULINA ANTI-TETANICA</t>
  </si>
  <si>
    <t>500 UI IM</t>
  </si>
  <si>
    <t>INDOBUFENE</t>
  </si>
  <si>
    <t xml:space="preserve">200 MG </t>
  </si>
  <si>
    <t>IOPAMIDOLO</t>
  </si>
  <si>
    <t>IPP - OMEPRAZOLO/ PANTOPRAZOLO/ ESOMEPRAZOLO</t>
  </si>
  <si>
    <t>40 MG FL</t>
  </si>
  <si>
    <t>IRBESARTAN</t>
  </si>
  <si>
    <t>300MG</t>
  </si>
  <si>
    <t>IRBESARTAN + IDROCLOROTIAZIDE</t>
  </si>
  <si>
    <t>300MG + 12,5MG</t>
  </si>
  <si>
    <t>IRINOTECAN</t>
  </si>
  <si>
    <t>ISOSORBIDE MONONITRATO</t>
  </si>
  <si>
    <t>CPS R.P.</t>
  </si>
  <si>
    <t>ITRACONAZOLO</t>
  </si>
  <si>
    <t>KETOPROFENE</t>
  </si>
  <si>
    <t>100MG F IM</t>
  </si>
  <si>
    <t>KETOROLAC SALE DI TROMETAMOLO</t>
  </si>
  <si>
    <t>30 MG/ 1 ML</t>
  </si>
  <si>
    <t>LAMOTRIGINA</t>
  </si>
  <si>
    <t>100 MG CPR DISPERSIBILI</t>
  </si>
  <si>
    <t>50 MG CPR DISPERSIBILI</t>
  </si>
  <si>
    <t>LANSOPRAZOLO</t>
  </si>
  <si>
    <t>15 MG</t>
  </si>
  <si>
    <t>30 MG</t>
  </si>
  <si>
    <t>LATTULOSIO</t>
  </si>
  <si>
    <t>SCIR.</t>
  </si>
  <si>
    <t>66,7% 200 ml</t>
  </si>
  <si>
    <t>LENOGRASTIM</t>
  </si>
  <si>
    <t>33,6 MIU 1 ML</t>
  </si>
  <si>
    <t>LERCANIDIPINA</t>
  </si>
  <si>
    <t>20 MG CPR RIV</t>
  </si>
  <si>
    <t>LEVOFLOXACINA</t>
  </si>
  <si>
    <t>LEVOTIROXINA SODICA</t>
  </si>
  <si>
    <t>100MCG</t>
  </si>
  <si>
    <t>LIDOCAINA CLORIDRATO</t>
  </si>
  <si>
    <t>2% 10 ML</t>
  </si>
  <si>
    <t>LISINOPRIL</t>
  </si>
  <si>
    <t>LOPERAMIDE</t>
  </si>
  <si>
    <t>LORAZEPAM</t>
  </si>
  <si>
    <t>1 MG CPR</t>
  </si>
  <si>
    <t>2,5 MG CPR</t>
  </si>
  <si>
    <t>LOSARTAN</t>
  </si>
  <si>
    <t>50MG</t>
  </si>
  <si>
    <t>MACROGOL + SIMETICONE+SODIO SOLFATO ANIDRO+SODIO BICARBONATO+SODIO CLORURO+POTASSIO CLORURO</t>
  </si>
  <si>
    <t>BUST.</t>
  </si>
  <si>
    <t>70 G</t>
  </si>
  <si>
    <t>MANNITOLO</t>
  </si>
  <si>
    <t>18% 250 ML</t>
  </si>
  <si>
    <t>18% 500 ML</t>
  </si>
  <si>
    <t>10% 250 ML</t>
  </si>
  <si>
    <t>MEPIVACAINA</t>
  </si>
  <si>
    <t>MESALAZINA</t>
  </si>
  <si>
    <t>METFORMINA</t>
  </si>
  <si>
    <t>850 MG</t>
  </si>
  <si>
    <t>1000MG</t>
  </si>
  <si>
    <t>500MG</t>
  </si>
  <si>
    <t>METILERGOMETRINA</t>
  </si>
  <si>
    <t>0,2 MG/ML 1 ML</t>
  </si>
  <si>
    <t>METILPREDNISOLONE</t>
  </si>
  <si>
    <t>40 MG 1 ML</t>
  </si>
  <si>
    <t>METOCLOPRAMIDE CLORIDRATO</t>
  </si>
  <si>
    <t>METOPROLOLO</t>
  </si>
  <si>
    <t>METOTREXATO</t>
  </si>
  <si>
    <t>5 G/50 ML</t>
  </si>
  <si>
    <t>METRONIDAZOLO</t>
  </si>
  <si>
    <t>500 MG/ 100 ML</t>
  </si>
  <si>
    <t>MIDAZOLAM</t>
  </si>
  <si>
    <t>5 MG/ML 1 ML</t>
  </si>
  <si>
    <t>MIRTAZAPINA</t>
  </si>
  <si>
    <t>30MG</t>
  </si>
  <si>
    <t>MITOXANTRONE</t>
  </si>
  <si>
    <t>10 MG/5 ML</t>
  </si>
  <si>
    <t>MORFINA CLORIDRATO</t>
  </si>
  <si>
    <t>10 MG/ 1 ML 5F</t>
  </si>
  <si>
    <t>NADROPARINA</t>
  </si>
  <si>
    <t>F/S</t>
  </si>
  <si>
    <t>2850 UI/ 0,3 ML</t>
  </si>
  <si>
    <t>3800 UI/ 0,4 ML</t>
  </si>
  <si>
    <t>NALOXONE</t>
  </si>
  <si>
    <t xml:space="preserve">0,4MG   </t>
  </si>
  <si>
    <t>NEBIVOLOLO</t>
  </si>
  <si>
    <t>NEOSTIGMINA METILSOLFATO</t>
  </si>
  <si>
    <t>0,5MG 1 ML</t>
  </si>
  <si>
    <t>NIFEDIPINA</t>
  </si>
  <si>
    <t>20MG/ML 30 ML</t>
  </si>
  <si>
    <t>NIMESULIDE</t>
  </si>
  <si>
    <t>NIMODIPINA</t>
  </si>
  <si>
    <t>4% - 25 ML</t>
  </si>
  <si>
    <t>10 MG/ 50 ML</t>
  </si>
  <si>
    <t>NITROGLICERINA</t>
  </si>
  <si>
    <t>5MG/24H</t>
  </si>
  <si>
    <t>10MG/24H</t>
  </si>
  <si>
    <t>15MG/24H</t>
  </si>
  <si>
    <t xml:space="preserve">NITROGLICERINA </t>
  </si>
  <si>
    <t>5 MG in 1 ml o in 1,5 ml</t>
  </si>
  <si>
    <t>NORADRENALINA TARTRATO</t>
  </si>
  <si>
    <t>2MG/1ML</t>
  </si>
  <si>
    <t>OCTREOTIDE</t>
  </si>
  <si>
    <t>0,1 MG 5 F</t>
  </si>
  <si>
    <t xml:space="preserve"> LAR 30 MG + SIR</t>
  </si>
  <si>
    <t>OMEGA-3-TRIGLICERIDI</t>
  </si>
  <si>
    <t>CPS MOLLI</t>
  </si>
  <si>
    <t>OSSITOCINA</t>
  </si>
  <si>
    <t>5UI/1ML</t>
  </si>
  <si>
    <t>OXALIPLATINO</t>
  </si>
  <si>
    <t>50 MG SOLUZIONE 5MG/ML</t>
  </si>
  <si>
    <t>100 MG SOLUZIONE 5 MG/ML</t>
  </si>
  <si>
    <t>PACLITAXEL</t>
  </si>
  <si>
    <t>300 MG/ 50 ML</t>
  </si>
  <si>
    <t>PAPAVERINA CLORIDRATO</t>
  </si>
  <si>
    <t>30 MG/ 2 ML</t>
  </si>
  <si>
    <t>PARACETAMOLO</t>
  </si>
  <si>
    <t>SUPP</t>
  </si>
  <si>
    <t>125 MG</t>
  </si>
  <si>
    <t>PAROXETINA</t>
  </si>
  <si>
    <t>10MG/ML 30 ML</t>
  </si>
  <si>
    <t>20MG CPR RIV DIV</t>
  </si>
  <si>
    <t>PERINDOPRIL</t>
  </si>
  <si>
    <t>PETIDINA CLORIDRATO</t>
  </si>
  <si>
    <t>100 MG 2 ML</t>
  </si>
  <si>
    <t>PROPAFENONE</t>
  </si>
  <si>
    <t>PROPRANOLOLO</t>
  </si>
  <si>
    <t>40 MG</t>
  </si>
  <si>
    <t>5 MG 5 ML</t>
  </si>
  <si>
    <t>RAMIPRIL</t>
  </si>
  <si>
    <t>RAMIPRIL+IDROCLOROTIAZIDE</t>
  </si>
  <si>
    <t>5MG+25MG</t>
  </si>
  <si>
    <t>2,5MG+12,5MG</t>
  </si>
  <si>
    <t>RANITIDINA</t>
  </si>
  <si>
    <t xml:space="preserve">150 MG </t>
  </si>
  <si>
    <t>RIFAXIMINA</t>
  </si>
  <si>
    <t>RISPERIDONE</t>
  </si>
  <si>
    <t>3MG</t>
  </si>
  <si>
    <t>1MG</t>
  </si>
  <si>
    <t>2MG</t>
  </si>
  <si>
    <t>SALBUTAMOLO</t>
  </si>
  <si>
    <t>SPRAY</t>
  </si>
  <si>
    <t>100 MCG 200 EROGAZIONI</t>
  </si>
  <si>
    <t>500MG/15 ML NEBUL.</t>
  </si>
  <si>
    <t xml:space="preserve">SALMETEROLO </t>
  </si>
  <si>
    <t>50MCG POLV. INAL. 60 DOSI</t>
  </si>
  <si>
    <t>SALMETEROLO/ FLUTICASONE</t>
  </si>
  <si>
    <t>POLV. INAL.</t>
  </si>
  <si>
    <t>50 MCG/500 MCG</t>
  </si>
  <si>
    <t>50MCG/250 MCG</t>
  </si>
  <si>
    <t>25MCG/250MCG SOL. INAL. 120 DOSI</t>
  </si>
  <si>
    <t>SERTRALINA CLORIDRATO</t>
  </si>
  <si>
    <t>20MG 30 CPR</t>
  </si>
  <si>
    <t>SIMVASTATINA</t>
  </si>
  <si>
    <t>SODIO FOSFATO MONOBASICO ANIDRO+ SODIO FOSFATO BIBASICO ANIDRO</t>
  </si>
  <si>
    <t>CLISMA</t>
  </si>
  <si>
    <t>133 ML</t>
  </si>
  <si>
    <t>SOTALOLO</t>
  </si>
  <si>
    <t>80MG</t>
  </si>
  <si>
    <t>SPIRONOLATTONE</t>
  </si>
  <si>
    <t>SULFAMETOSSAZOLO/TRIMETOPRIM</t>
  </si>
  <si>
    <t>800MG/160MG</t>
  </si>
  <si>
    <t>TAMSULOSINA</t>
  </si>
  <si>
    <t>0,4MG R.C.</t>
  </si>
  <si>
    <t>TICLOPIDINA</t>
  </si>
  <si>
    <t>TIOCOLCHICOSIDE</t>
  </si>
  <si>
    <t>4 MG/ 2 ML</t>
  </si>
  <si>
    <t>TOBRAMICINA</t>
  </si>
  <si>
    <t>TRAMADOLO</t>
  </si>
  <si>
    <t>100MG 2 ML</t>
  </si>
  <si>
    <t>50MG 1ML</t>
  </si>
  <si>
    <t>TRIMEBUTINA</t>
  </si>
  <si>
    <t>UROKINASI</t>
  </si>
  <si>
    <t>100.000 UI</t>
  </si>
  <si>
    <t>VALSARTAN</t>
  </si>
  <si>
    <t>160MG</t>
  </si>
  <si>
    <t>VALSARTAN + IDROCLOROTIAZIDE</t>
  </si>
  <si>
    <t>80MG+12,5 MG CPR RIV</t>
  </si>
  <si>
    <t>160MG+12,5MG</t>
  </si>
  <si>
    <t>160 MG+25MG</t>
  </si>
  <si>
    <t>VANCOMICINA</t>
  </si>
  <si>
    <t>1000 MG EV/OS</t>
  </si>
  <si>
    <t>500 MG EV/OS</t>
  </si>
  <si>
    <t>VERAPAMIL</t>
  </si>
  <si>
    <t>80 MG CPR RIV</t>
  </si>
  <si>
    <t>VINCRISTINA</t>
  </si>
  <si>
    <t>1 MG</t>
  </si>
  <si>
    <t>ZOLPIDEM</t>
  </si>
  <si>
    <t>ONDANSETRON CLORIDRATO</t>
  </si>
  <si>
    <t>Lotto</t>
  </si>
  <si>
    <t>800 MG</t>
  </si>
  <si>
    <t xml:space="preserve">500 MG  </t>
  </si>
  <si>
    <t>1 MG/ML 100 ML</t>
  </si>
  <si>
    <t>GTT OS</t>
  </si>
  <si>
    <t>0,8 MG/2 ML  NEBUL.</t>
  </si>
  <si>
    <t>370 mg I/ml - 200 ML</t>
  </si>
  <si>
    <t>370 mg I/ml - 100 ML</t>
  </si>
  <si>
    <t>IDROSSIETILAMIDO/ SODIO CLORURO (ATC B05AA07)</t>
  </si>
  <si>
    <t>8,4% 100ML</t>
  </si>
  <si>
    <t>INTERFERON BETA-1B</t>
  </si>
  <si>
    <t>250 MCG/ML POLV+SOLV 3 ML</t>
  </si>
  <si>
    <t>BICALUTAMIDE</t>
  </si>
  <si>
    <t>CPR RIV.</t>
  </si>
  <si>
    <t>CPR. RIV.</t>
  </si>
  <si>
    <t>PIPERACILLINA/TAZOBACTAM</t>
  </si>
  <si>
    <t>2G/0,25G</t>
  </si>
  <si>
    <t>4G/0,5G</t>
  </si>
  <si>
    <t>AMINOFILLINA</t>
  </si>
  <si>
    <t>240 MG F EV</t>
  </si>
  <si>
    <t>AMISULPRIDE</t>
  </si>
  <si>
    <t>CLOPIDOGREL</t>
  </si>
  <si>
    <t xml:space="preserve">75 MG </t>
  </si>
  <si>
    <t>C.I.G.</t>
  </si>
  <si>
    <t>Base d'asta ( per F.F.)</t>
  </si>
  <si>
    <t>AIC</t>
  </si>
  <si>
    <t>Prezzo unitario offerto</t>
  </si>
  <si>
    <t>GARA FARMACI</t>
  </si>
  <si>
    <t>0307022291</t>
  </si>
  <si>
    <t>0307023364</t>
  </si>
  <si>
    <t>030702550A</t>
  </si>
  <si>
    <t>03070276B0</t>
  </si>
  <si>
    <t>0307029856</t>
  </si>
  <si>
    <t>03070319FC</t>
  </si>
  <si>
    <t>0307032ACF</t>
  </si>
  <si>
    <t>0307036E1B</t>
  </si>
  <si>
    <t>0307037EEE</t>
  </si>
  <si>
    <t>0307038FC1</t>
  </si>
  <si>
    <t>0307042312</t>
  </si>
  <si>
    <t>03070444B8</t>
  </si>
  <si>
    <t>030704665E</t>
  </si>
  <si>
    <t>03070498D7</t>
  </si>
  <si>
    <t>0307052B50</t>
  </si>
  <si>
    <t>0307053C23</t>
  </si>
  <si>
    <t>0307054CF6</t>
  </si>
  <si>
    <t>0307055DC9</t>
  </si>
  <si>
    <t>0307056E9C</t>
  </si>
  <si>
    <t>0307058047</t>
  </si>
  <si>
    <t>030705911A</t>
  </si>
  <si>
    <t>03070601ED</t>
  </si>
  <si>
    <t>03070612C0</t>
  </si>
  <si>
    <t>0307062393</t>
  </si>
  <si>
    <t>0307063466</t>
  </si>
  <si>
    <t>030706560C</t>
  </si>
  <si>
    <t>03070677B2</t>
  </si>
  <si>
    <t>0307068885</t>
  </si>
  <si>
    <t>0307070A2B</t>
  </si>
  <si>
    <t>0307072BD1</t>
  </si>
  <si>
    <t>0307073CA4</t>
  </si>
  <si>
    <t>0307074D77</t>
  </si>
  <si>
    <t>0307075E4A</t>
  </si>
  <si>
    <t>030708026E</t>
  </si>
  <si>
    <t>0307081341</t>
  </si>
  <si>
    <t>0307082414</t>
  </si>
  <si>
    <t>03070834E7</t>
  </si>
  <si>
    <t>03070845BA</t>
  </si>
  <si>
    <t>030708568D</t>
  </si>
  <si>
    <t>0307086760</t>
  </si>
  <si>
    <t>0307087833</t>
  </si>
  <si>
    <t>0307088906</t>
  </si>
  <si>
    <t>03070899D9</t>
  </si>
  <si>
    <t>0307091B7F</t>
  </si>
  <si>
    <t>0307093D25</t>
  </si>
  <si>
    <t>0307096F9E</t>
  </si>
  <si>
    <t>0307098149</t>
  </si>
  <si>
    <t>03071013C2</t>
  </si>
  <si>
    <t>0307102495</t>
  </si>
  <si>
    <t>030710463B</t>
  </si>
  <si>
    <t>03071078B4</t>
  </si>
  <si>
    <t>0307109A5A</t>
  </si>
  <si>
    <t>0307113DA6</t>
  </si>
  <si>
    <t>0307116024</t>
  </si>
  <si>
    <t>030711929D</t>
  </si>
  <si>
    <t>0307120370</t>
  </si>
  <si>
    <t>0307121443</t>
  </si>
  <si>
    <t>030712578F</t>
  </si>
  <si>
    <t>0307127935</t>
  </si>
  <si>
    <t>0307129ADB</t>
  </si>
  <si>
    <t>0307130BAE</t>
  </si>
  <si>
    <t>0307133E27</t>
  </si>
  <si>
    <t>03071360A5</t>
  </si>
  <si>
    <t>030713824B</t>
  </si>
  <si>
    <t>03071414C4</t>
  </si>
  <si>
    <t>030714473D</t>
  </si>
  <si>
    <t>03071479B6</t>
  </si>
  <si>
    <t>0307150C2F</t>
  </si>
  <si>
    <t>0307153EA8</t>
  </si>
  <si>
    <t>0307155053</t>
  </si>
  <si>
    <t>03071582CC</t>
  </si>
  <si>
    <t>0307160472</t>
  </si>
  <si>
    <t>0307162618</t>
  </si>
  <si>
    <t>0307166964</t>
  </si>
  <si>
    <t>0307167A37</t>
  </si>
  <si>
    <t>0307170CB0</t>
  </si>
  <si>
    <t>0307171D83</t>
  </si>
  <si>
    <t>03071750D4</t>
  </si>
  <si>
    <t>030717834D</t>
  </si>
  <si>
    <t>0307179420</t>
  </si>
  <si>
    <t>0307182699</t>
  </si>
  <si>
    <t>030718376C</t>
  </si>
  <si>
    <t>0307185912</t>
  </si>
  <si>
    <t>0307188B8B</t>
  </si>
  <si>
    <t>0307191E04</t>
  </si>
  <si>
    <t>0307193FAA</t>
  </si>
  <si>
    <t>0307195155</t>
  </si>
  <si>
    <t>0307196228</t>
  </si>
  <si>
    <t>03071972FB</t>
  </si>
  <si>
    <t>03071983CE</t>
  </si>
  <si>
    <t>0307200574</t>
  </si>
  <si>
    <t>0307201647</t>
  </si>
  <si>
    <t>030720271A</t>
  </si>
  <si>
    <t>03072037ED</t>
  </si>
  <si>
    <t>03072048C0</t>
  </si>
  <si>
    <t>0307205993</t>
  </si>
  <si>
    <t>0307207B39</t>
  </si>
  <si>
    <t>0307208C0C</t>
  </si>
  <si>
    <t>0307210DB2</t>
  </si>
  <si>
    <t>0307214103</t>
  </si>
  <si>
    <t>03072162A9</t>
  </si>
  <si>
    <t>030721737C</t>
  </si>
  <si>
    <t>030721844F</t>
  </si>
  <si>
    <t>0307219522</t>
  </si>
  <si>
    <t>03072205F5</t>
  </si>
  <si>
    <t>030722279B</t>
  </si>
  <si>
    <t>0307224941</t>
  </si>
  <si>
    <t>0307227BBA</t>
  </si>
  <si>
    <t>0307230E33</t>
  </si>
  <si>
    <t>0307231F06</t>
  </si>
  <si>
    <t>03072330B1</t>
  </si>
  <si>
    <t>0307234184</t>
  </si>
  <si>
    <t>03072384D0</t>
  </si>
  <si>
    <t>0307240676</t>
  </si>
  <si>
    <t>0307246B68</t>
  </si>
  <si>
    <t>0307249DE1</t>
  </si>
  <si>
    <t>0307250EB4</t>
  </si>
  <si>
    <t>030725205F</t>
  </si>
  <si>
    <t>03072552D8</t>
  </si>
  <si>
    <t>03072563AB</t>
  </si>
  <si>
    <t>0307258551</t>
  </si>
  <si>
    <t>0307259624</t>
  </si>
  <si>
    <t>03072617CA</t>
  </si>
  <si>
    <t>030726289D</t>
  </si>
  <si>
    <t>0307263970</t>
  </si>
  <si>
    <t>0307267CBC</t>
  </si>
  <si>
    <t>0307270F35</t>
  </si>
  <si>
    <t>030727100D</t>
  </si>
  <si>
    <t>03072731B3</t>
  </si>
  <si>
    <t>0307274286</t>
  </si>
  <si>
    <t>0307275359</t>
  </si>
  <si>
    <t>03072774FF</t>
  </si>
  <si>
    <t>0307280778</t>
  </si>
  <si>
    <t>0307288E10</t>
  </si>
  <si>
    <t>0307290FB6</t>
  </si>
  <si>
    <t>0307293234</t>
  </si>
  <si>
    <t>0307294307</t>
  </si>
  <si>
    <t>03072964AD</t>
  </si>
  <si>
    <t>0307297580</t>
  </si>
  <si>
    <t>0307299726</t>
  </si>
  <si>
    <t>03073018CC</t>
  </si>
  <si>
    <t>0307304B45</t>
  </si>
  <si>
    <t>0307307DBE</t>
  </si>
  <si>
    <t>030731110F</t>
  </si>
  <si>
    <t>03073132B5</t>
  </si>
  <si>
    <t>030731652E</t>
  </si>
  <si>
    <t>03073197A7</t>
  </si>
  <si>
    <t>0307324BC6</t>
  </si>
  <si>
    <t>0307327E3F</t>
  </si>
  <si>
    <t>0307329FE5</t>
  </si>
  <si>
    <t>0307334409</t>
  </si>
  <si>
    <t>03073364AF</t>
  </si>
  <si>
    <t>0307338755</t>
  </si>
  <si>
    <t>03073419CE</t>
  </si>
  <si>
    <t>0307344C47</t>
  </si>
  <si>
    <t>0307347EC0</t>
  </si>
  <si>
    <t>030734906B</t>
  </si>
  <si>
    <t>03073522E4</t>
  </si>
  <si>
    <t>030735448A</t>
  </si>
  <si>
    <t>030735555D</t>
  </si>
  <si>
    <t>0307357703</t>
  </si>
  <si>
    <t>03073598A9</t>
  </si>
  <si>
    <t>0307361A4F</t>
  </si>
  <si>
    <t>0307363BF5</t>
  </si>
  <si>
    <t>0307364CC8</t>
  </si>
  <si>
    <t>0307366E6E</t>
  </si>
  <si>
    <t>0307368019</t>
  </si>
  <si>
    <t>0307371292</t>
  </si>
  <si>
    <t>0307372365</t>
  </si>
  <si>
    <t>0307373438</t>
  </si>
  <si>
    <t>03073755DE</t>
  </si>
  <si>
    <t>0307377784</t>
  </si>
  <si>
    <t>030737992A</t>
  </si>
  <si>
    <t>0307384D49</t>
  </si>
  <si>
    <t>0307385E1C</t>
  </si>
  <si>
    <t>0307386EEF</t>
  </si>
  <si>
    <t>0307387FC2</t>
  </si>
  <si>
    <t>030738809A</t>
  </si>
  <si>
    <t>0307391313</t>
  </si>
  <si>
    <t>03073923E6</t>
  </si>
  <si>
    <t>030739458C</t>
  </si>
  <si>
    <t>03073988D8</t>
  </si>
  <si>
    <t>0307400A7E</t>
  </si>
  <si>
    <t>0307401B51</t>
  </si>
  <si>
    <t>0307404DCA</t>
  </si>
  <si>
    <t>0307406F70</t>
  </si>
  <si>
    <t>03074091EE</t>
  </si>
  <si>
    <t>0307411394</t>
  </si>
  <si>
    <t>030741353A</t>
  </si>
  <si>
    <t>03074167B3</t>
  </si>
  <si>
    <t>0307421BD2</t>
  </si>
  <si>
    <t>0307423D78</t>
  </si>
  <si>
    <t>0307425F1E</t>
  </si>
  <si>
    <t>030742819C</t>
  </si>
  <si>
    <t>0307430342</t>
  </si>
  <si>
    <t>030743468E</t>
  </si>
  <si>
    <t>0307436834</t>
  </si>
  <si>
    <t>0307439AAD</t>
  </si>
  <si>
    <t>0307441C53</t>
  </si>
  <si>
    <t>0307446077</t>
  </si>
  <si>
    <t>030744821D</t>
  </si>
  <si>
    <t>0307451496</t>
  </si>
  <si>
    <t>030745470F</t>
  </si>
  <si>
    <t>0307458A5B</t>
  </si>
  <si>
    <t>03074568B5</t>
  </si>
  <si>
    <t>0307461CD4</t>
  </si>
  <si>
    <t>0307463E7A</t>
  </si>
  <si>
    <t>0307465025</t>
  </si>
  <si>
    <t>030746829E</t>
  </si>
  <si>
    <t>0307471517</t>
  </si>
  <si>
    <t>03074736BD</t>
  </si>
  <si>
    <t>0307476936</t>
  </si>
  <si>
    <t>0307477A09</t>
  </si>
  <si>
    <t>0307480C82</t>
  </si>
  <si>
    <t>0307481D55</t>
  </si>
  <si>
    <t>0307484FCE</t>
  </si>
  <si>
    <t>03074850A6</t>
  </si>
  <si>
    <t>0307486179</t>
  </si>
  <si>
    <t>Flac</t>
  </si>
  <si>
    <t>Nome Commerciale</t>
  </si>
  <si>
    <t xml:space="preserve">Ribasso unico% per l'intero lotto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</si>
</sst>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0"/>
    <numFmt numFmtId="165" formatCode="&quot;€&quot;\ #,##0.0000"/>
    <numFmt numFmtId="166" formatCode="_-* #,##0_-;\-* #,##0_-;_-* &quot;-&quot;??_-;_-@_-"/>
    <numFmt numFmtId="167" formatCode="_-&quot;€&quot;\ * #,##0.0000_-;\-&quot;€&quot;\ * #,##0.0000_-;_-&quot;€&quot;\ * &quot;-&quot;??_-;_-@_-"/>
  </numFmts>
  <fonts count="7">
    <font>
      <sz val="10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164" fontId="0" fillId="0" borderId="1" xfId="17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Font="1" applyBorder="1" applyAlignment="1">
      <alignment horizontal="left" vertical="center" wrapText="1"/>
    </xf>
    <xf numFmtId="3" fontId="0" fillId="0" borderId="1" xfId="18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166" fontId="0" fillId="0" borderId="1" xfId="18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0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164" fontId="0" fillId="0" borderId="1" xfId="17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164" fontId="0" fillId="0" borderId="1" xfId="17" applyNumberFormat="1" applyFont="1" applyBorder="1" applyAlignment="1">
      <alignment horizontal="right" vertical="center" wrapText="1"/>
    </xf>
    <xf numFmtId="9" fontId="0" fillId="0" borderId="1" xfId="0" applyNumberFormat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0" borderId="1" xfId="17" applyNumberFormat="1" applyFill="1" applyBorder="1" applyAlignment="1">
      <alignment horizontal="right" vertical="center"/>
    </xf>
    <xf numFmtId="3" fontId="0" fillId="0" borderId="1" xfId="18" applyNumberFormat="1" applyBorder="1" applyAlignment="1">
      <alignment horizontal="right" vertical="center"/>
    </xf>
    <xf numFmtId="164" fontId="0" fillId="0" borderId="1" xfId="17" applyNumberFormat="1" applyBorder="1" applyAlignment="1">
      <alignment horizontal="right" vertical="center"/>
    </xf>
    <xf numFmtId="164" fontId="0" fillId="0" borderId="1" xfId="17" applyNumberFormat="1" applyFill="1" applyBorder="1" applyAlignment="1">
      <alignment vertical="center"/>
    </xf>
    <xf numFmtId="164" fontId="0" fillId="0" borderId="1" xfId="17" applyNumberFormat="1" applyBorder="1" applyAlignment="1">
      <alignment vertical="center"/>
    </xf>
    <xf numFmtId="3" fontId="0" fillId="0" borderId="1" xfId="18" applyNumberFormat="1" applyFill="1" applyBorder="1" applyAlignment="1">
      <alignment horizontal="right" vertical="center"/>
    </xf>
    <xf numFmtId="166" fontId="0" fillId="0" borderId="1" xfId="18" applyNumberFormat="1" applyFont="1" applyFill="1" applyBorder="1" applyAlignment="1">
      <alignment vertical="center"/>
    </xf>
    <xf numFmtId="164" fontId="0" fillId="0" borderId="1" xfId="17" applyNumberFormat="1" applyFont="1" applyFill="1" applyBorder="1" applyAlignment="1">
      <alignment horizontal="right" vertical="center"/>
    </xf>
    <xf numFmtId="43" fontId="0" fillId="0" borderId="1" xfId="18" applyBorder="1" applyAlignment="1">
      <alignment horizontal="center"/>
    </xf>
    <xf numFmtId="7" fontId="0" fillId="0" borderId="1" xfId="17" applyNumberFormat="1" applyFont="1" applyBorder="1" applyAlignment="1">
      <alignment/>
    </xf>
    <xf numFmtId="165" fontId="0" fillId="0" borderId="1" xfId="17" applyNumberFormat="1" applyFill="1" applyBorder="1" applyAlignment="1">
      <alignment vertical="center"/>
    </xf>
    <xf numFmtId="166" fontId="0" fillId="0" borderId="1" xfId="18" applyNumberFormat="1" applyFill="1" applyBorder="1" applyAlignment="1">
      <alignment vertical="center"/>
    </xf>
    <xf numFmtId="43" fontId="0" fillId="0" borderId="1" xfId="18" applyFont="1" applyBorder="1" applyAlignment="1">
      <alignment horizontal="left" vertical="center" wrapText="1"/>
    </xf>
    <xf numFmtId="165" fontId="0" fillId="0" borderId="1" xfId="17" applyNumberFormat="1" applyFill="1" applyBorder="1" applyAlignment="1">
      <alignment horizontal="right" vertical="center"/>
    </xf>
    <xf numFmtId="3" fontId="0" fillId="0" borderId="0" xfId="18" applyNumberFormat="1" applyBorder="1" applyAlignment="1">
      <alignment horizontal="right" vertical="center"/>
    </xf>
    <xf numFmtId="164" fontId="0" fillId="0" borderId="0" xfId="17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26"/>
  <sheetViews>
    <sheetView tabSelected="1" workbookViewId="0" topLeftCell="A40">
      <selection activeCell="A191" sqref="A191:IV191"/>
    </sheetView>
  </sheetViews>
  <sheetFormatPr defaultColWidth="9.140625" defaultRowHeight="12.75"/>
  <cols>
    <col min="1" max="1" width="5.28125" style="59" customWidth="1"/>
    <col min="2" max="2" width="12.00390625" style="0" customWidth="1"/>
    <col min="3" max="3" width="25.140625" style="0" customWidth="1"/>
    <col min="4" max="4" width="7.8515625" style="0" bestFit="1" customWidth="1"/>
    <col min="5" max="5" width="16.28125" style="0" customWidth="1"/>
    <col min="6" max="6" width="10.7109375" style="0" customWidth="1"/>
    <col min="7" max="7" width="11.140625" style="0" bestFit="1" customWidth="1"/>
    <col min="8" max="8" width="16.421875" style="0" bestFit="1" customWidth="1"/>
    <col min="10" max="10" width="11.421875" style="0" customWidth="1"/>
  </cols>
  <sheetData>
    <row r="1" spans="1:11" ht="28.5" customHeight="1">
      <c r="A1" s="111" t="s">
        <v>494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36">
      <c r="A2" s="78" t="s">
        <v>467</v>
      </c>
      <c r="B2" s="78" t="s">
        <v>490</v>
      </c>
      <c r="C2" s="78" t="s">
        <v>0</v>
      </c>
      <c r="D2" s="78" t="s">
        <v>1</v>
      </c>
      <c r="E2" s="79" t="s">
        <v>2</v>
      </c>
      <c r="F2" s="80" t="s">
        <v>3</v>
      </c>
      <c r="G2" s="81" t="s">
        <v>491</v>
      </c>
      <c r="H2" s="81" t="s">
        <v>714</v>
      </c>
      <c r="I2" s="81" t="s">
        <v>492</v>
      </c>
      <c r="J2" s="82" t="s">
        <v>715</v>
      </c>
      <c r="K2" s="82" t="s">
        <v>493</v>
      </c>
    </row>
    <row r="3" spans="1:11" ht="12.75">
      <c r="A3" s="1">
        <v>1</v>
      </c>
      <c r="B3" s="84" t="s">
        <v>495</v>
      </c>
      <c r="C3" s="9" t="s">
        <v>93</v>
      </c>
      <c r="D3" s="15" t="s">
        <v>32</v>
      </c>
      <c r="E3" s="28" t="s">
        <v>94</v>
      </c>
      <c r="F3" s="29">
        <v>1000</v>
      </c>
      <c r="G3" s="30">
        <v>1.2</v>
      </c>
      <c r="H3" s="7"/>
      <c r="I3" s="83"/>
      <c r="J3" s="83"/>
      <c r="K3" s="83"/>
    </row>
    <row r="4" spans="1:11" ht="38.25">
      <c r="A4" s="1">
        <v>2</v>
      </c>
      <c r="B4" s="84" t="s">
        <v>496</v>
      </c>
      <c r="C4" s="8" t="s">
        <v>14</v>
      </c>
      <c r="D4" s="3" t="s">
        <v>12</v>
      </c>
      <c r="E4" s="4" t="s">
        <v>15</v>
      </c>
      <c r="F4" s="5">
        <v>4500</v>
      </c>
      <c r="G4" s="6">
        <v>0.05272</v>
      </c>
      <c r="H4" s="7"/>
      <c r="I4" s="83"/>
      <c r="J4" s="83"/>
      <c r="K4" s="83"/>
    </row>
    <row r="5" spans="1:11" ht="12.75">
      <c r="A5" s="1">
        <v>3</v>
      </c>
      <c r="B5" s="84" t="s">
        <v>497</v>
      </c>
      <c r="C5" s="9" t="s">
        <v>411</v>
      </c>
      <c r="D5" s="10" t="s">
        <v>37</v>
      </c>
      <c r="E5" s="11" t="s">
        <v>131</v>
      </c>
      <c r="F5" s="67">
        <v>12000</v>
      </c>
      <c r="G5" s="62">
        <v>0.461</v>
      </c>
      <c r="H5" s="7"/>
      <c r="I5" s="83"/>
      <c r="J5" s="83"/>
      <c r="K5" s="83"/>
    </row>
    <row r="6" spans="1:11" ht="12.75">
      <c r="A6" s="103">
        <v>4</v>
      </c>
      <c r="B6" s="96" t="s">
        <v>498</v>
      </c>
      <c r="C6" s="9" t="s">
        <v>411</v>
      </c>
      <c r="D6" s="10" t="s">
        <v>12</v>
      </c>
      <c r="E6" s="11" t="s">
        <v>412</v>
      </c>
      <c r="F6" s="67">
        <v>1400</v>
      </c>
      <c r="G6" s="62">
        <v>0.32136</v>
      </c>
      <c r="H6" s="7"/>
      <c r="I6" s="83"/>
      <c r="J6" s="93"/>
      <c r="K6" s="83"/>
    </row>
    <row r="7" spans="1:11" ht="12.75">
      <c r="A7" s="103"/>
      <c r="B7" s="97"/>
      <c r="C7" s="9" t="s">
        <v>411</v>
      </c>
      <c r="D7" s="10" t="s">
        <v>12</v>
      </c>
      <c r="E7" s="11" t="s">
        <v>27</v>
      </c>
      <c r="F7" s="67">
        <v>1000</v>
      </c>
      <c r="G7" s="62">
        <v>0.58454</v>
      </c>
      <c r="H7" s="7"/>
      <c r="I7" s="83"/>
      <c r="J7" s="94"/>
      <c r="K7" s="83"/>
    </row>
    <row r="8" spans="1:11" ht="38.25">
      <c r="A8" s="1">
        <v>5</v>
      </c>
      <c r="B8" s="84" t="s">
        <v>499</v>
      </c>
      <c r="C8" s="9" t="s">
        <v>287</v>
      </c>
      <c r="D8" s="10" t="s">
        <v>55</v>
      </c>
      <c r="E8" s="11" t="s">
        <v>288</v>
      </c>
      <c r="F8" s="67">
        <v>22000</v>
      </c>
      <c r="G8" s="62">
        <v>1.1</v>
      </c>
      <c r="H8" s="7"/>
      <c r="I8" s="83"/>
      <c r="J8" s="83"/>
      <c r="K8" s="83"/>
    </row>
    <row r="9" spans="1:11" ht="12.75">
      <c r="A9" s="103">
        <v>6</v>
      </c>
      <c r="B9" s="96" t="s">
        <v>500</v>
      </c>
      <c r="C9" s="13" t="s">
        <v>304</v>
      </c>
      <c r="D9" s="1" t="s">
        <v>12</v>
      </c>
      <c r="E9" s="14" t="s">
        <v>305</v>
      </c>
      <c r="F9" s="63">
        <v>35000</v>
      </c>
      <c r="G9" s="64">
        <v>0.10765</v>
      </c>
      <c r="H9" s="7"/>
      <c r="I9" s="83"/>
      <c r="J9" s="93"/>
      <c r="K9" s="83"/>
    </row>
    <row r="10" spans="1:11" ht="12.75">
      <c r="A10" s="103"/>
      <c r="B10" s="97"/>
      <c r="C10" s="13" t="s">
        <v>304</v>
      </c>
      <c r="D10" s="1" t="s">
        <v>12</v>
      </c>
      <c r="E10" s="14" t="s">
        <v>306</v>
      </c>
      <c r="F10" s="63">
        <v>36050</v>
      </c>
      <c r="G10" s="64">
        <v>0.19514</v>
      </c>
      <c r="H10" s="7"/>
      <c r="I10" s="83"/>
      <c r="J10" s="94"/>
      <c r="K10" s="83"/>
    </row>
    <row r="11" spans="1:11" ht="12.75">
      <c r="A11" s="1">
        <v>7</v>
      </c>
      <c r="B11" s="84" t="s">
        <v>501</v>
      </c>
      <c r="C11" s="40" t="s">
        <v>449</v>
      </c>
      <c r="D11" s="10" t="s">
        <v>25</v>
      </c>
      <c r="E11" s="11" t="s">
        <v>26</v>
      </c>
      <c r="F11" s="67">
        <v>1200</v>
      </c>
      <c r="G11" s="65">
        <v>0.44</v>
      </c>
      <c r="H11" s="7"/>
      <c r="I11" s="83"/>
      <c r="J11" s="83"/>
      <c r="K11" s="83"/>
    </row>
    <row r="12" spans="1:11" ht="12.75">
      <c r="A12" s="1">
        <v>8</v>
      </c>
      <c r="B12" s="84" t="s">
        <v>502</v>
      </c>
      <c r="C12" s="23" t="s">
        <v>392</v>
      </c>
      <c r="D12" s="1" t="s">
        <v>5</v>
      </c>
      <c r="E12" s="14" t="s">
        <v>393</v>
      </c>
      <c r="F12" s="24">
        <v>350</v>
      </c>
      <c r="G12" s="66">
        <v>0.129</v>
      </c>
      <c r="H12" s="7"/>
      <c r="I12" s="83"/>
      <c r="J12" s="83"/>
      <c r="K12" s="83"/>
    </row>
    <row r="13" spans="1:11" ht="12.75">
      <c r="A13" s="1">
        <v>9</v>
      </c>
      <c r="B13" s="84" t="s">
        <v>503</v>
      </c>
      <c r="C13" s="23" t="s">
        <v>82</v>
      </c>
      <c r="D13" s="1" t="s">
        <v>5</v>
      </c>
      <c r="E13" s="14" t="s">
        <v>83</v>
      </c>
      <c r="F13" s="24">
        <v>8000</v>
      </c>
      <c r="G13" s="66">
        <v>0.092</v>
      </c>
      <c r="H13" s="7"/>
      <c r="I13" s="83"/>
      <c r="J13" s="83"/>
      <c r="K13" s="83"/>
    </row>
    <row r="14" spans="1:11" ht="12.75">
      <c r="A14" s="1">
        <v>10</v>
      </c>
      <c r="B14" s="84" t="s">
        <v>504</v>
      </c>
      <c r="C14" s="38" t="s">
        <v>188</v>
      </c>
      <c r="D14" s="10" t="s">
        <v>12</v>
      </c>
      <c r="E14" s="11" t="s">
        <v>66</v>
      </c>
      <c r="F14" s="39">
        <v>9000</v>
      </c>
      <c r="G14" s="12">
        <v>0.01632</v>
      </c>
      <c r="H14" s="7"/>
      <c r="I14" s="83"/>
      <c r="J14" s="83"/>
      <c r="K14" s="83"/>
    </row>
    <row r="15" spans="1:11" ht="25.5">
      <c r="A15" s="1">
        <v>11</v>
      </c>
      <c r="B15" s="84" t="s">
        <v>505</v>
      </c>
      <c r="C15" s="13" t="s">
        <v>343</v>
      </c>
      <c r="D15" s="1" t="s">
        <v>5</v>
      </c>
      <c r="E15" s="14" t="s">
        <v>66</v>
      </c>
      <c r="F15" s="63">
        <v>3500</v>
      </c>
      <c r="G15" s="64">
        <v>0.11362</v>
      </c>
      <c r="H15" s="7"/>
      <c r="I15" s="83"/>
      <c r="J15" s="83"/>
      <c r="K15" s="83"/>
    </row>
    <row r="16" spans="1:11" ht="25.5">
      <c r="A16" s="103">
        <v>12</v>
      </c>
      <c r="B16" s="96" t="s">
        <v>506</v>
      </c>
      <c r="C16" s="13" t="s">
        <v>466</v>
      </c>
      <c r="D16" s="1" t="s">
        <v>5</v>
      </c>
      <c r="E16" s="14" t="s">
        <v>175</v>
      </c>
      <c r="F16" s="63">
        <v>550</v>
      </c>
      <c r="G16" s="64">
        <v>4.074</v>
      </c>
      <c r="H16" s="7"/>
      <c r="I16" s="83"/>
      <c r="J16" s="93"/>
      <c r="K16" s="83"/>
    </row>
    <row r="17" spans="1:11" ht="25.5">
      <c r="A17" s="103"/>
      <c r="B17" s="97"/>
      <c r="C17" s="13" t="s">
        <v>466</v>
      </c>
      <c r="D17" s="1" t="s">
        <v>5</v>
      </c>
      <c r="E17" s="14" t="s">
        <v>96</v>
      </c>
      <c r="F17" s="63">
        <v>3100</v>
      </c>
      <c r="G17" s="64">
        <v>8.245</v>
      </c>
      <c r="H17" s="7"/>
      <c r="I17" s="83"/>
      <c r="J17" s="94"/>
      <c r="K17" s="83"/>
    </row>
    <row r="18" spans="1:11" ht="25.5">
      <c r="A18" s="103">
        <v>13</v>
      </c>
      <c r="B18" s="96" t="s">
        <v>507</v>
      </c>
      <c r="C18" s="9" t="s">
        <v>24</v>
      </c>
      <c r="D18" s="15" t="s">
        <v>25</v>
      </c>
      <c r="E18" s="14" t="s">
        <v>26</v>
      </c>
      <c r="F18" s="68">
        <v>1000</v>
      </c>
      <c r="G18" s="69">
        <v>0.05425</v>
      </c>
      <c r="H18" s="7"/>
      <c r="I18" s="83"/>
      <c r="J18" s="93"/>
      <c r="K18" s="83"/>
    </row>
    <row r="19" spans="1:11" ht="25.5">
      <c r="A19" s="103"/>
      <c r="B19" s="98"/>
      <c r="C19" s="9" t="s">
        <v>24</v>
      </c>
      <c r="D19" s="15" t="s">
        <v>25</v>
      </c>
      <c r="E19" s="14" t="s">
        <v>27</v>
      </c>
      <c r="F19" s="68">
        <v>300</v>
      </c>
      <c r="G19" s="16">
        <v>0.15</v>
      </c>
      <c r="H19" s="7"/>
      <c r="I19" s="83"/>
      <c r="J19" s="95"/>
      <c r="K19" s="83"/>
    </row>
    <row r="20" spans="1:11" ht="25.5">
      <c r="A20" s="103"/>
      <c r="B20" s="97"/>
      <c r="C20" s="9" t="s">
        <v>24</v>
      </c>
      <c r="D20" s="15" t="s">
        <v>25</v>
      </c>
      <c r="E20" s="14" t="s">
        <v>28</v>
      </c>
      <c r="F20" s="68">
        <v>1000</v>
      </c>
      <c r="G20" s="16">
        <v>0.25</v>
      </c>
      <c r="H20" s="7"/>
      <c r="I20" s="83"/>
      <c r="J20" s="94"/>
      <c r="K20" s="83"/>
    </row>
    <row r="21" spans="1:11" ht="12.75">
      <c r="A21" s="1">
        <v>14</v>
      </c>
      <c r="B21" s="84" t="s">
        <v>508</v>
      </c>
      <c r="C21" s="13" t="s">
        <v>307</v>
      </c>
      <c r="D21" s="1" t="s">
        <v>308</v>
      </c>
      <c r="E21" s="14" t="s">
        <v>309</v>
      </c>
      <c r="F21" s="63">
        <v>1000</v>
      </c>
      <c r="G21" s="64">
        <v>1.3</v>
      </c>
      <c r="H21" s="7"/>
      <c r="I21" s="83"/>
      <c r="J21" s="83"/>
      <c r="K21" s="83"/>
    </row>
    <row r="22" spans="1:11" ht="76.5">
      <c r="A22" s="1">
        <v>15</v>
      </c>
      <c r="B22" s="84" t="s">
        <v>509</v>
      </c>
      <c r="C22" s="33" t="s">
        <v>326</v>
      </c>
      <c r="D22" s="1" t="s">
        <v>327</v>
      </c>
      <c r="E22" s="14" t="s">
        <v>328</v>
      </c>
      <c r="F22" s="24">
        <v>1200</v>
      </c>
      <c r="G22" s="7">
        <v>0.12</v>
      </c>
      <c r="H22" s="7"/>
      <c r="I22" s="83"/>
      <c r="J22" s="83"/>
      <c r="K22" s="83"/>
    </row>
    <row r="23" spans="1:11" ht="51">
      <c r="A23" s="1">
        <v>16</v>
      </c>
      <c r="B23" s="84" t="s">
        <v>510</v>
      </c>
      <c r="C23" s="13" t="s">
        <v>432</v>
      </c>
      <c r="D23" s="1" t="s">
        <v>433</v>
      </c>
      <c r="E23" s="14" t="s">
        <v>434</v>
      </c>
      <c r="F23" s="63">
        <v>7000</v>
      </c>
      <c r="G23" s="64">
        <v>0.36</v>
      </c>
      <c r="H23" s="7"/>
      <c r="I23" s="83"/>
      <c r="J23" s="83"/>
      <c r="K23" s="83"/>
    </row>
    <row r="24" spans="1:11" ht="12.75">
      <c r="A24" s="1">
        <v>17</v>
      </c>
      <c r="B24" s="84" t="s">
        <v>511</v>
      </c>
      <c r="C24" s="38" t="s">
        <v>413</v>
      </c>
      <c r="D24" s="10" t="s">
        <v>12</v>
      </c>
      <c r="E24" s="11" t="s">
        <v>63</v>
      </c>
      <c r="F24" s="39">
        <v>3000</v>
      </c>
      <c r="G24" s="12">
        <v>0.23001</v>
      </c>
      <c r="H24" s="7"/>
      <c r="I24" s="83"/>
      <c r="J24" s="83"/>
      <c r="K24" s="83"/>
    </row>
    <row r="25" spans="1:11" ht="12.75">
      <c r="A25" s="1">
        <v>18</v>
      </c>
      <c r="B25" s="84" t="s">
        <v>512</v>
      </c>
      <c r="C25" s="23" t="s">
        <v>320</v>
      </c>
      <c r="D25" s="1" t="s">
        <v>12</v>
      </c>
      <c r="E25" s="14" t="s">
        <v>192</v>
      </c>
      <c r="F25" s="24">
        <v>4500</v>
      </c>
      <c r="G25" s="7">
        <v>0.03436</v>
      </c>
      <c r="H25" s="7"/>
      <c r="I25" s="83"/>
      <c r="J25" s="83"/>
      <c r="K25" s="83"/>
    </row>
    <row r="26" spans="1:11" ht="12.75">
      <c r="A26" s="103">
        <v>19</v>
      </c>
      <c r="B26" s="96" t="s">
        <v>513</v>
      </c>
      <c r="C26" s="23" t="s">
        <v>334</v>
      </c>
      <c r="D26" s="1" t="s">
        <v>12</v>
      </c>
      <c r="E26" s="47" t="s">
        <v>468</v>
      </c>
      <c r="F26" s="24">
        <v>480</v>
      </c>
      <c r="G26" s="66">
        <f>12.39/24/2.2</f>
        <v>0.23465909090909087</v>
      </c>
      <c r="H26" s="7"/>
      <c r="I26" s="83"/>
      <c r="J26" s="93"/>
      <c r="K26" s="83"/>
    </row>
    <row r="27" spans="1:11" ht="12.75">
      <c r="A27" s="103"/>
      <c r="B27" s="97"/>
      <c r="C27" s="23" t="s">
        <v>334</v>
      </c>
      <c r="D27" s="1" t="s">
        <v>12</v>
      </c>
      <c r="E27" s="47" t="s">
        <v>245</v>
      </c>
      <c r="F27" s="24">
        <v>500</v>
      </c>
      <c r="G27" s="66">
        <f>13.74/50/2.2</f>
        <v>0.1249090909090909</v>
      </c>
      <c r="H27" s="7"/>
      <c r="I27" s="83"/>
      <c r="J27" s="94"/>
      <c r="K27" s="83"/>
    </row>
    <row r="28" spans="1:11" ht="12.75">
      <c r="A28" s="1">
        <v>20</v>
      </c>
      <c r="B28" s="84" t="s">
        <v>514</v>
      </c>
      <c r="C28" s="23" t="s">
        <v>334</v>
      </c>
      <c r="D28" s="1" t="s">
        <v>12</v>
      </c>
      <c r="E28" s="47" t="s">
        <v>469</v>
      </c>
      <c r="F28" s="24">
        <v>500</v>
      </c>
      <c r="G28" s="66">
        <f>19.41/50/2.2</f>
        <v>0.17645454545454545</v>
      </c>
      <c r="H28" s="7"/>
      <c r="I28" s="83"/>
      <c r="J28" s="83"/>
      <c r="K28" s="83"/>
    </row>
    <row r="29" spans="1:11" ht="12.75">
      <c r="A29" s="103">
        <v>21</v>
      </c>
      <c r="B29" s="96" t="s">
        <v>515</v>
      </c>
      <c r="C29" s="23" t="s">
        <v>335</v>
      </c>
      <c r="D29" s="1" t="s">
        <v>12</v>
      </c>
      <c r="E29" s="14" t="s">
        <v>336</v>
      </c>
      <c r="F29" s="24">
        <v>4000</v>
      </c>
      <c r="G29" s="66">
        <v>0.01428</v>
      </c>
      <c r="H29" s="7"/>
      <c r="I29" s="83"/>
      <c r="J29" s="93"/>
      <c r="K29" s="83"/>
    </row>
    <row r="30" spans="1:11" ht="12.75">
      <c r="A30" s="103"/>
      <c r="B30" s="98"/>
      <c r="C30" s="23" t="s">
        <v>335</v>
      </c>
      <c r="D30" s="1" t="s">
        <v>12</v>
      </c>
      <c r="E30" s="14" t="s">
        <v>337</v>
      </c>
      <c r="F30" s="24">
        <v>3000</v>
      </c>
      <c r="G30" s="66">
        <v>0.01535</v>
      </c>
      <c r="H30" s="7"/>
      <c r="I30" s="83"/>
      <c r="J30" s="95"/>
      <c r="K30" s="83"/>
    </row>
    <row r="31" spans="1:11" ht="12.75">
      <c r="A31" s="103"/>
      <c r="B31" s="97"/>
      <c r="C31" s="23" t="s">
        <v>335</v>
      </c>
      <c r="D31" s="1" t="s">
        <v>12</v>
      </c>
      <c r="E31" s="14" t="s">
        <v>338</v>
      </c>
      <c r="F31" s="24">
        <v>3000</v>
      </c>
      <c r="G31" s="66">
        <v>0.0101</v>
      </c>
      <c r="H31" s="7"/>
      <c r="I31" s="83"/>
      <c r="J31" s="95"/>
      <c r="K31" s="83"/>
    </row>
    <row r="32" spans="1:11" ht="12.75">
      <c r="A32" s="1">
        <v>22</v>
      </c>
      <c r="B32" s="84" t="s">
        <v>516</v>
      </c>
      <c r="C32" s="13" t="s">
        <v>270</v>
      </c>
      <c r="D32" s="1" t="s">
        <v>12</v>
      </c>
      <c r="E32" s="14" t="s">
        <v>192</v>
      </c>
      <c r="F32" s="63">
        <v>1200</v>
      </c>
      <c r="G32" s="64">
        <v>0.04</v>
      </c>
      <c r="H32" s="7"/>
      <c r="I32" s="83"/>
      <c r="J32" s="89"/>
      <c r="K32" s="83"/>
    </row>
    <row r="33" spans="1:11" ht="12.75">
      <c r="A33" s="103">
        <v>23</v>
      </c>
      <c r="B33" s="96" t="s">
        <v>517</v>
      </c>
      <c r="C33" s="13" t="s">
        <v>119</v>
      </c>
      <c r="D33" s="1" t="s">
        <v>25</v>
      </c>
      <c r="E33" s="14" t="s">
        <v>120</v>
      </c>
      <c r="F33" s="63">
        <v>600</v>
      </c>
      <c r="G33" s="64">
        <v>0.09</v>
      </c>
      <c r="H33" s="7"/>
      <c r="I33" s="83"/>
      <c r="J33" s="93"/>
      <c r="K33" s="83"/>
    </row>
    <row r="34" spans="1:11" ht="12.75">
      <c r="A34" s="103"/>
      <c r="B34" s="97"/>
      <c r="C34" s="13" t="s">
        <v>119</v>
      </c>
      <c r="D34" s="1" t="s">
        <v>25</v>
      </c>
      <c r="E34" s="14" t="s">
        <v>121</v>
      </c>
      <c r="F34" s="63">
        <v>900</v>
      </c>
      <c r="G34" s="64">
        <v>0.15</v>
      </c>
      <c r="H34" s="7"/>
      <c r="I34" s="83"/>
      <c r="J34" s="94"/>
      <c r="K34" s="83"/>
    </row>
    <row r="35" spans="1:11" ht="38.25">
      <c r="A35" s="103">
        <v>24</v>
      </c>
      <c r="B35" s="96" t="s">
        <v>518</v>
      </c>
      <c r="C35" s="33" t="s">
        <v>109</v>
      </c>
      <c r="D35" s="1" t="s">
        <v>110</v>
      </c>
      <c r="E35" s="34" t="s">
        <v>111</v>
      </c>
      <c r="F35" s="63">
        <v>3000</v>
      </c>
      <c r="G35" s="66">
        <v>0.10893939393939393</v>
      </c>
      <c r="H35" s="7"/>
      <c r="I35" s="83"/>
      <c r="J35" s="93"/>
      <c r="K35" s="83"/>
    </row>
    <row r="36" spans="1:11" ht="38.25">
      <c r="A36" s="103"/>
      <c r="B36" s="97"/>
      <c r="C36" s="33" t="s">
        <v>109</v>
      </c>
      <c r="D36" s="1" t="s">
        <v>110</v>
      </c>
      <c r="E36" s="34" t="s">
        <v>112</v>
      </c>
      <c r="F36" s="63">
        <v>4000</v>
      </c>
      <c r="G36" s="66">
        <v>0.1515</v>
      </c>
      <c r="H36" s="7"/>
      <c r="I36" s="83"/>
      <c r="J36" s="94"/>
      <c r="K36" s="83"/>
    </row>
    <row r="37" spans="1:11" ht="38.25">
      <c r="A37" s="1">
        <v>25</v>
      </c>
      <c r="B37" s="84" t="s">
        <v>519</v>
      </c>
      <c r="C37" s="33" t="s">
        <v>113</v>
      </c>
      <c r="D37" s="1" t="s">
        <v>110</v>
      </c>
      <c r="E37" s="34" t="s">
        <v>114</v>
      </c>
      <c r="F37" s="63">
        <v>600</v>
      </c>
      <c r="G37" s="66">
        <v>0.08</v>
      </c>
      <c r="H37" s="7"/>
      <c r="I37" s="83"/>
      <c r="J37" s="83"/>
      <c r="K37" s="83"/>
    </row>
    <row r="38" spans="1:11" ht="12.75">
      <c r="A38" s="1">
        <v>26</v>
      </c>
      <c r="B38" s="84" t="s">
        <v>520</v>
      </c>
      <c r="C38" s="17" t="s">
        <v>256</v>
      </c>
      <c r="D38" s="18" t="s">
        <v>12</v>
      </c>
      <c r="E38" s="19" t="s">
        <v>8</v>
      </c>
      <c r="F38" s="20">
        <v>24000</v>
      </c>
      <c r="G38" s="21">
        <v>0.04295</v>
      </c>
      <c r="H38" s="7"/>
      <c r="I38" s="83"/>
      <c r="J38" s="83"/>
      <c r="K38" s="83"/>
    </row>
    <row r="39" spans="1:11" ht="12.75">
      <c r="A39" s="10">
        <v>27</v>
      </c>
      <c r="B39" s="84" t="s">
        <v>521</v>
      </c>
      <c r="C39" s="41" t="s">
        <v>199</v>
      </c>
      <c r="D39" s="42" t="s">
        <v>37</v>
      </c>
      <c r="E39" s="28" t="s">
        <v>200</v>
      </c>
      <c r="F39" s="43">
        <v>800</v>
      </c>
      <c r="G39" s="44">
        <v>2.61</v>
      </c>
      <c r="H39" s="55"/>
      <c r="I39" s="83"/>
      <c r="J39" s="83"/>
      <c r="K39" s="83"/>
    </row>
    <row r="40" spans="1:11" ht="12.75">
      <c r="A40" s="102">
        <v>28</v>
      </c>
      <c r="B40" s="96" t="s">
        <v>522</v>
      </c>
      <c r="C40" s="13" t="s">
        <v>357</v>
      </c>
      <c r="D40" s="35" t="s">
        <v>358</v>
      </c>
      <c r="E40" s="14" t="s">
        <v>359</v>
      </c>
      <c r="F40" s="63">
        <v>7200</v>
      </c>
      <c r="G40" s="64">
        <v>0.675</v>
      </c>
      <c r="H40" s="55"/>
      <c r="I40" s="83"/>
      <c r="J40" s="93"/>
      <c r="K40" s="83"/>
    </row>
    <row r="41" spans="1:11" ht="12.75">
      <c r="A41" s="102"/>
      <c r="B41" s="97"/>
      <c r="C41" s="13" t="s">
        <v>357</v>
      </c>
      <c r="D41" s="35" t="s">
        <v>358</v>
      </c>
      <c r="E41" s="14" t="s">
        <v>360</v>
      </c>
      <c r="F41" s="63">
        <v>15000</v>
      </c>
      <c r="G41" s="64">
        <v>0.89</v>
      </c>
      <c r="H41" s="55"/>
      <c r="I41" s="83"/>
      <c r="J41" s="94"/>
      <c r="K41" s="83"/>
    </row>
    <row r="42" spans="1:11" ht="38.25">
      <c r="A42" s="10">
        <v>29</v>
      </c>
      <c r="B42" s="84" t="s">
        <v>523</v>
      </c>
      <c r="C42" s="2" t="s">
        <v>11</v>
      </c>
      <c r="D42" s="3" t="s">
        <v>12</v>
      </c>
      <c r="E42" s="4" t="s">
        <v>13</v>
      </c>
      <c r="F42" s="5">
        <v>21000</v>
      </c>
      <c r="G42" s="6">
        <v>0.035</v>
      </c>
      <c r="H42" s="7"/>
      <c r="I42" s="83"/>
      <c r="J42" s="83"/>
      <c r="K42" s="83"/>
    </row>
    <row r="43" spans="1:11" ht="12.75">
      <c r="A43" s="10">
        <v>30</v>
      </c>
      <c r="B43" s="84" t="s">
        <v>524</v>
      </c>
      <c r="C43" s="17" t="s">
        <v>284</v>
      </c>
      <c r="D43" s="18" t="s">
        <v>12</v>
      </c>
      <c r="E43" s="19" t="s">
        <v>285</v>
      </c>
      <c r="F43" s="20">
        <v>180</v>
      </c>
      <c r="G43" s="21">
        <v>0.13333</v>
      </c>
      <c r="H43" s="7"/>
      <c r="I43" s="83"/>
      <c r="J43" s="83"/>
      <c r="K43" s="83"/>
    </row>
    <row r="44" spans="1:11" ht="12.75">
      <c r="A44" s="10">
        <v>31</v>
      </c>
      <c r="B44" s="84" t="s">
        <v>525</v>
      </c>
      <c r="C44" s="40" t="s">
        <v>442</v>
      </c>
      <c r="D44" s="10" t="s">
        <v>12</v>
      </c>
      <c r="E44" s="11" t="s">
        <v>23</v>
      </c>
      <c r="F44" s="67">
        <v>6000</v>
      </c>
      <c r="G44" s="65">
        <v>0.1462</v>
      </c>
      <c r="H44" s="7"/>
      <c r="I44" s="83"/>
      <c r="J44" s="83"/>
      <c r="K44" s="83"/>
    </row>
    <row r="45" spans="1:11" ht="25.5">
      <c r="A45" s="10">
        <v>32</v>
      </c>
      <c r="B45" s="84" t="s">
        <v>526</v>
      </c>
      <c r="C45" s="40" t="s">
        <v>488</v>
      </c>
      <c r="D45" s="10" t="s">
        <v>149</v>
      </c>
      <c r="E45" s="11" t="s">
        <v>489</v>
      </c>
      <c r="F45" s="67">
        <v>25000</v>
      </c>
      <c r="G45" s="65">
        <v>1.272</v>
      </c>
      <c r="H45" s="7"/>
      <c r="I45" s="83"/>
      <c r="J45" s="83"/>
      <c r="K45" s="83"/>
    </row>
    <row r="46" spans="1:11" ht="12.75">
      <c r="A46" s="10">
        <v>33</v>
      </c>
      <c r="B46" s="84" t="s">
        <v>527</v>
      </c>
      <c r="C46" s="40" t="s">
        <v>450</v>
      </c>
      <c r="D46" s="10" t="s">
        <v>5</v>
      </c>
      <c r="E46" s="48" t="s">
        <v>451</v>
      </c>
      <c r="F46" s="67">
        <v>40</v>
      </c>
      <c r="G46" s="65">
        <v>30.5</v>
      </c>
      <c r="H46" s="55"/>
      <c r="I46" s="83"/>
      <c r="J46" s="83"/>
      <c r="K46" s="83"/>
    </row>
    <row r="47" spans="1:11" ht="25.5">
      <c r="A47" s="10">
        <v>34</v>
      </c>
      <c r="B47" s="84" t="s">
        <v>528</v>
      </c>
      <c r="C47" s="13" t="s">
        <v>21</v>
      </c>
      <c r="D47" s="1" t="s">
        <v>5</v>
      </c>
      <c r="E47" s="14" t="s">
        <v>22</v>
      </c>
      <c r="F47" s="63">
        <v>3000</v>
      </c>
      <c r="G47" s="64">
        <v>0.2376</v>
      </c>
      <c r="H47" s="7"/>
      <c r="I47" s="83"/>
      <c r="J47" s="83"/>
      <c r="K47" s="83"/>
    </row>
    <row r="48" spans="1:11" ht="12.75">
      <c r="A48" s="10">
        <v>35</v>
      </c>
      <c r="B48" s="84" t="s">
        <v>529</v>
      </c>
      <c r="C48" s="13" t="s">
        <v>21</v>
      </c>
      <c r="D48" s="1" t="s">
        <v>12</v>
      </c>
      <c r="E48" s="14" t="s">
        <v>23</v>
      </c>
      <c r="F48" s="63">
        <v>300</v>
      </c>
      <c r="G48" s="64">
        <v>0.075</v>
      </c>
      <c r="H48" s="7"/>
      <c r="I48" s="83"/>
      <c r="J48" s="83"/>
      <c r="K48" s="83"/>
    </row>
    <row r="49" spans="1:11" ht="25.5">
      <c r="A49" s="10">
        <v>36</v>
      </c>
      <c r="B49" s="84" t="s">
        <v>530</v>
      </c>
      <c r="C49" s="13" t="s">
        <v>246</v>
      </c>
      <c r="D49" s="1" t="s">
        <v>32</v>
      </c>
      <c r="E49" s="14" t="s">
        <v>247</v>
      </c>
      <c r="F49" s="63">
        <v>700</v>
      </c>
      <c r="G49" s="64">
        <v>5.21</v>
      </c>
      <c r="H49" s="7"/>
      <c r="I49" s="83"/>
      <c r="J49" s="83"/>
      <c r="K49" s="83"/>
    </row>
    <row r="50" spans="1:11" ht="63.75">
      <c r="A50" s="10">
        <v>37</v>
      </c>
      <c r="B50" s="84" t="s">
        <v>531</v>
      </c>
      <c r="C50" s="36" t="s">
        <v>170</v>
      </c>
      <c r="D50" s="35" t="s">
        <v>32</v>
      </c>
      <c r="E50" s="19" t="s">
        <v>171</v>
      </c>
      <c r="F50" s="20">
        <v>60</v>
      </c>
      <c r="G50" s="21">
        <v>145</v>
      </c>
      <c r="H50" s="55"/>
      <c r="I50" s="83"/>
      <c r="J50" s="83"/>
      <c r="K50" s="83"/>
    </row>
    <row r="51" spans="1:11" ht="12.75">
      <c r="A51" s="112">
        <v>38</v>
      </c>
      <c r="B51" s="96" t="s">
        <v>532</v>
      </c>
      <c r="C51" s="13" t="s">
        <v>204</v>
      </c>
      <c r="D51" s="1" t="s">
        <v>50</v>
      </c>
      <c r="E51" s="14" t="s">
        <v>205</v>
      </c>
      <c r="F51" s="63">
        <v>50</v>
      </c>
      <c r="G51" s="64">
        <v>14.44</v>
      </c>
      <c r="H51" s="55"/>
      <c r="I51" s="83"/>
      <c r="J51" s="93"/>
      <c r="K51" s="83"/>
    </row>
    <row r="52" spans="1:11" ht="12.75">
      <c r="A52" s="113"/>
      <c r="B52" s="98"/>
      <c r="C52" s="13" t="s">
        <v>204</v>
      </c>
      <c r="D52" s="1" t="s">
        <v>50</v>
      </c>
      <c r="E52" s="14" t="s">
        <v>206</v>
      </c>
      <c r="F52" s="63">
        <v>150</v>
      </c>
      <c r="G52" s="44">
        <v>28.8</v>
      </c>
      <c r="H52" s="55"/>
      <c r="I52" s="83"/>
      <c r="J52" s="95"/>
      <c r="K52" s="83"/>
    </row>
    <row r="53" spans="1:11" ht="12.75">
      <c r="A53" s="113"/>
      <c r="B53" s="98"/>
      <c r="C53" s="13" t="s">
        <v>204</v>
      </c>
      <c r="D53" s="1" t="s">
        <v>50</v>
      </c>
      <c r="E53" s="14" t="s">
        <v>207</v>
      </c>
      <c r="F53" s="63">
        <v>150</v>
      </c>
      <c r="G53" s="64">
        <v>43.32</v>
      </c>
      <c r="H53" s="55"/>
      <c r="I53" s="83"/>
      <c r="J53" s="95"/>
      <c r="K53" s="83"/>
    </row>
    <row r="54" spans="1:11" ht="12.75">
      <c r="A54" s="113"/>
      <c r="B54" s="98"/>
      <c r="C54" s="13" t="s">
        <v>204</v>
      </c>
      <c r="D54" s="1" t="s">
        <v>50</v>
      </c>
      <c r="E54" s="14" t="s">
        <v>208</v>
      </c>
      <c r="F54" s="63">
        <v>200</v>
      </c>
      <c r="G54" s="64">
        <v>57.76</v>
      </c>
      <c r="H54" s="55"/>
      <c r="I54" s="83"/>
      <c r="J54" s="95"/>
      <c r="K54" s="83"/>
    </row>
    <row r="55" spans="1:11" ht="12.75">
      <c r="A55" s="114"/>
      <c r="B55" s="97"/>
      <c r="C55" s="13" t="s">
        <v>204</v>
      </c>
      <c r="D55" s="1" t="s">
        <v>50</v>
      </c>
      <c r="E55" s="14" t="s">
        <v>209</v>
      </c>
      <c r="F55" s="63">
        <v>250</v>
      </c>
      <c r="G55" s="64">
        <v>72.2</v>
      </c>
      <c r="H55" s="55"/>
      <c r="I55" s="83"/>
      <c r="J55" s="95"/>
      <c r="K55" s="83"/>
    </row>
    <row r="56" spans="1:11" ht="12.75">
      <c r="A56" s="10">
        <v>39</v>
      </c>
      <c r="B56" s="84" t="s">
        <v>533</v>
      </c>
      <c r="C56" s="22" t="s">
        <v>36</v>
      </c>
      <c r="D56" s="1" t="s">
        <v>37</v>
      </c>
      <c r="E56" s="14" t="s">
        <v>38</v>
      </c>
      <c r="F56" s="63">
        <v>5000</v>
      </c>
      <c r="G56" s="64">
        <v>23</v>
      </c>
      <c r="H56" s="55"/>
      <c r="I56" s="83"/>
      <c r="J56" s="83"/>
      <c r="K56" s="83"/>
    </row>
    <row r="57" spans="1:11" ht="38.25">
      <c r="A57" s="10">
        <v>40</v>
      </c>
      <c r="B57" s="84" t="s">
        <v>534</v>
      </c>
      <c r="C57" s="13" t="s">
        <v>475</v>
      </c>
      <c r="D57" s="1" t="s">
        <v>276</v>
      </c>
      <c r="E57" s="14" t="s">
        <v>277</v>
      </c>
      <c r="F57" s="63">
        <v>690</v>
      </c>
      <c r="G57" s="64">
        <f>265.46/15/2.2</f>
        <v>8.044242424242423</v>
      </c>
      <c r="H57" s="55"/>
      <c r="I57" s="83"/>
      <c r="J57" s="83"/>
      <c r="K57" s="83"/>
    </row>
    <row r="58" spans="1:11" ht="25.5">
      <c r="A58" s="10">
        <v>41</v>
      </c>
      <c r="B58" s="84" t="s">
        <v>535</v>
      </c>
      <c r="C58" s="13" t="s">
        <v>172</v>
      </c>
      <c r="D58" s="1" t="s">
        <v>32</v>
      </c>
      <c r="E58" s="14" t="s">
        <v>173</v>
      </c>
      <c r="F58" s="63">
        <v>1100</v>
      </c>
      <c r="G58" s="64">
        <v>3.73</v>
      </c>
      <c r="H58" s="55"/>
      <c r="I58" s="83"/>
      <c r="J58" s="83"/>
      <c r="K58" s="83"/>
    </row>
    <row r="59" spans="1:11" ht="12.75">
      <c r="A59" s="10">
        <v>42</v>
      </c>
      <c r="B59" s="84" t="s">
        <v>536</v>
      </c>
      <c r="C59" s="17" t="s">
        <v>58</v>
      </c>
      <c r="D59" s="18" t="s">
        <v>32</v>
      </c>
      <c r="E59" s="25" t="s">
        <v>59</v>
      </c>
      <c r="F59" s="20">
        <v>600</v>
      </c>
      <c r="G59" s="21">
        <v>2.181</v>
      </c>
      <c r="H59" s="7"/>
      <c r="I59" s="83"/>
      <c r="J59" s="83"/>
      <c r="K59" s="83"/>
    </row>
    <row r="60" spans="1:11" ht="12.75">
      <c r="A60" s="10">
        <v>43</v>
      </c>
      <c r="B60" s="84" t="s">
        <v>537</v>
      </c>
      <c r="C60" s="17" t="s">
        <v>60</v>
      </c>
      <c r="D60" s="18" t="s">
        <v>32</v>
      </c>
      <c r="E60" s="25" t="s">
        <v>61</v>
      </c>
      <c r="F60" s="20">
        <v>600</v>
      </c>
      <c r="G60" s="21">
        <v>2.19</v>
      </c>
      <c r="H60" s="7"/>
      <c r="I60" s="83"/>
      <c r="J60" s="83"/>
      <c r="K60" s="83"/>
    </row>
    <row r="61" spans="1:11" ht="12.75">
      <c r="A61" s="102">
        <v>44</v>
      </c>
      <c r="B61" s="96" t="s">
        <v>538</v>
      </c>
      <c r="C61" s="33" t="s">
        <v>329</v>
      </c>
      <c r="D61" s="1" t="s">
        <v>32</v>
      </c>
      <c r="E61" s="14" t="s">
        <v>330</v>
      </c>
      <c r="F61" s="24">
        <v>3000</v>
      </c>
      <c r="G61" s="7">
        <v>0.695</v>
      </c>
      <c r="H61" s="7"/>
      <c r="I61" s="83"/>
      <c r="J61" s="93"/>
      <c r="K61" s="83"/>
    </row>
    <row r="62" spans="1:11" ht="12.75">
      <c r="A62" s="102"/>
      <c r="B62" s="98"/>
      <c r="C62" s="33" t="s">
        <v>329</v>
      </c>
      <c r="D62" s="1" t="s">
        <v>32</v>
      </c>
      <c r="E62" s="14" t="s">
        <v>331</v>
      </c>
      <c r="F62" s="24">
        <v>500</v>
      </c>
      <c r="G62" s="7">
        <v>0.925</v>
      </c>
      <c r="H62" s="7"/>
      <c r="I62" s="83"/>
      <c r="J62" s="95"/>
      <c r="K62" s="83"/>
    </row>
    <row r="63" spans="1:11" ht="21.75" customHeight="1">
      <c r="A63" s="102"/>
      <c r="B63" s="97"/>
      <c r="C63" s="33" t="s">
        <v>329</v>
      </c>
      <c r="D63" s="1" t="s">
        <v>32</v>
      </c>
      <c r="E63" s="14" t="s">
        <v>332</v>
      </c>
      <c r="F63" s="24">
        <v>200</v>
      </c>
      <c r="G63" s="7">
        <v>0.658</v>
      </c>
      <c r="H63" s="7"/>
      <c r="I63" s="83"/>
      <c r="J63" s="94"/>
      <c r="K63" s="83"/>
    </row>
    <row r="64" spans="1:11" ht="12.75">
      <c r="A64" s="104">
        <v>45</v>
      </c>
      <c r="B64" s="96" t="s">
        <v>539</v>
      </c>
      <c r="C64" s="13" t="s">
        <v>250</v>
      </c>
      <c r="D64" s="1" t="s">
        <v>55</v>
      </c>
      <c r="E64" s="14" t="s">
        <v>251</v>
      </c>
      <c r="F64" s="63">
        <v>12000</v>
      </c>
      <c r="G64" s="64">
        <v>0.149</v>
      </c>
      <c r="H64" s="7"/>
      <c r="I64" s="83"/>
      <c r="J64" s="93"/>
      <c r="K64" s="83"/>
    </row>
    <row r="65" spans="1:11" ht="12.75">
      <c r="A65" s="105"/>
      <c r="B65" s="98"/>
      <c r="C65" s="13" t="s">
        <v>252</v>
      </c>
      <c r="D65" s="1" t="s">
        <v>55</v>
      </c>
      <c r="E65" s="14" t="s">
        <v>253</v>
      </c>
      <c r="F65" s="63">
        <v>1300</v>
      </c>
      <c r="G65" s="64">
        <v>0.112</v>
      </c>
      <c r="H65" s="7"/>
      <c r="I65" s="83"/>
      <c r="J65" s="95"/>
      <c r="K65" s="83"/>
    </row>
    <row r="66" spans="1:11" ht="12.75">
      <c r="A66" s="105"/>
      <c r="B66" s="98"/>
      <c r="C66" s="13" t="s">
        <v>254</v>
      </c>
      <c r="D66" s="1" t="s">
        <v>55</v>
      </c>
      <c r="E66" s="14" t="s">
        <v>255</v>
      </c>
      <c r="F66" s="63">
        <v>1000</v>
      </c>
      <c r="G66" s="64">
        <v>0.11</v>
      </c>
      <c r="H66" s="7"/>
      <c r="I66" s="83"/>
      <c r="J66" s="95"/>
      <c r="K66" s="83"/>
    </row>
    <row r="67" spans="1:11" ht="12.75">
      <c r="A67" s="105"/>
      <c r="B67" s="98"/>
      <c r="C67" s="13" t="s">
        <v>256</v>
      </c>
      <c r="D67" s="1" t="s">
        <v>55</v>
      </c>
      <c r="E67" s="14" t="s">
        <v>257</v>
      </c>
      <c r="F67" s="63">
        <v>13000</v>
      </c>
      <c r="G67" s="64">
        <v>0.118</v>
      </c>
      <c r="H67" s="7"/>
      <c r="I67" s="83"/>
      <c r="J67" s="95"/>
      <c r="K67" s="83"/>
    </row>
    <row r="68" spans="1:11" ht="12.75">
      <c r="A68" s="105"/>
      <c r="B68" s="98"/>
      <c r="C68" s="13" t="s">
        <v>258</v>
      </c>
      <c r="D68" s="1" t="s">
        <v>5</v>
      </c>
      <c r="E68" s="14" t="s">
        <v>259</v>
      </c>
      <c r="F68" s="63">
        <v>7000</v>
      </c>
      <c r="G68" s="64">
        <v>0.09</v>
      </c>
      <c r="H68" s="7"/>
      <c r="I68" s="83"/>
      <c r="J68" s="95"/>
      <c r="K68" s="83"/>
    </row>
    <row r="69" spans="1:11" ht="12.75">
      <c r="A69" s="105"/>
      <c r="B69" s="98"/>
      <c r="C69" s="13" t="s">
        <v>260</v>
      </c>
      <c r="D69" s="1" t="s">
        <v>55</v>
      </c>
      <c r="E69" s="14" t="s">
        <v>257</v>
      </c>
      <c r="F69" s="63">
        <v>12000</v>
      </c>
      <c r="G69" s="64">
        <v>0.117</v>
      </c>
      <c r="H69" s="7"/>
      <c r="I69" s="83"/>
      <c r="J69" s="95"/>
      <c r="K69" s="83"/>
    </row>
    <row r="70" spans="1:11" ht="12.75">
      <c r="A70" s="105"/>
      <c r="B70" s="98"/>
      <c r="C70" s="13" t="s">
        <v>260</v>
      </c>
      <c r="D70" s="1" t="s">
        <v>55</v>
      </c>
      <c r="E70" s="14" t="s">
        <v>261</v>
      </c>
      <c r="F70" s="63">
        <f>400*12</f>
        <v>4800</v>
      </c>
      <c r="G70" s="64">
        <v>0.092</v>
      </c>
      <c r="H70" s="7"/>
      <c r="I70" s="83"/>
      <c r="J70" s="95"/>
      <c r="K70" s="83"/>
    </row>
    <row r="71" spans="1:11" ht="12.75">
      <c r="A71" s="106"/>
      <c r="B71" s="97"/>
      <c r="C71" s="13" t="s">
        <v>248</v>
      </c>
      <c r="D71" s="1" t="s">
        <v>55</v>
      </c>
      <c r="E71" s="14" t="s">
        <v>249</v>
      </c>
      <c r="F71" s="63">
        <v>1000</v>
      </c>
      <c r="G71" s="64">
        <v>0.091</v>
      </c>
      <c r="H71" s="7"/>
      <c r="I71" s="83"/>
      <c r="J71" s="94"/>
      <c r="K71" s="83"/>
    </row>
    <row r="72" spans="1:11" ht="12.75">
      <c r="A72" s="10">
        <v>46</v>
      </c>
      <c r="B72" s="84" t="s">
        <v>540</v>
      </c>
      <c r="C72" s="13" t="s">
        <v>258</v>
      </c>
      <c r="D72" s="1" t="s">
        <v>32</v>
      </c>
      <c r="E72" s="53" t="s">
        <v>476</v>
      </c>
      <c r="F72" s="70">
        <v>1000</v>
      </c>
      <c r="G72" s="71">
        <v>0.93</v>
      </c>
      <c r="H72" s="7"/>
      <c r="I72" s="83"/>
      <c r="J72" s="83"/>
      <c r="K72" s="83"/>
    </row>
    <row r="73" spans="1:11" ht="12.75">
      <c r="A73" s="102">
        <v>47</v>
      </c>
      <c r="B73" s="96" t="s">
        <v>541</v>
      </c>
      <c r="C73" s="40" t="s">
        <v>403</v>
      </c>
      <c r="D73" s="10" t="s">
        <v>12</v>
      </c>
      <c r="E73" s="48" t="s">
        <v>26</v>
      </c>
      <c r="F73" s="67">
        <v>300</v>
      </c>
      <c r="G73" s="65">
        <v>0.067</v>
      </c>
      <c r="H73" s="7"/>
      <c r="I73" s="83"/>
      <c r="J73" s="93"/>
      <c r="K73" s="83"/>
    </row>
    <row r="74" spans="1:11" ht="12.75">
      <c r="A74" s="102"/>
      <c r="B74" s="97"/>
      <c r="C74" s="40" t="s">
        <v>403</v>
      </c>
      <c r="D74" s="10" t="s">
        <v>12</v>
      </c>
      <c r="E74" s="48" t="s">
        <v>27</v>
      </c>
      <c r="F74" s="67">
        <v>330</v>
      </c>
      <c r="G74" s="65">
        <v>0.1229</v>
      </c>
      <c r="H74" s="7"/>
      <c r="I74" s="83"/>
      <c r="J74" s="94"/>
      <c r="K74" s="83"/>
    </row>
    <row r="75" spans="1:11" ht="12.75">
      <c r="A75" s="102">
        <v>48</v>
      </c>
      <c r="B75" s="96" t="s">
        <v>542</v>
      </c>
      <c r="C75" s="17" t="s">
        <v>62</v>
      </c>
      <c r="D75" s="18" t="s">
        <v>12</v>
      </c>
      <c r="E75" s="25" t="s">
        <v>63</v>
      </c>
      <c r="F75" s="20">
        <v>5000</v>
      </c>
      <c r="G75" s="21">
        <v>0.086</v>
      </c>
      <c r="H75" s="7"/>
      <c r="I75" s="83"/>
      <c r="J75" s="93"/>
      <c r="K75" s="83"/>
    </row>
    <row r="76" spans="1:11" ht="12.75">
      <c r="A76" s="102"/>
      <c r="B76" s="97"/>
      <c r="C76" s="17" t="s">
        <v>62</v>
      </c>
      <c r="D76" s="18" t="s">
        <v>5</v>
      </c>
      <c r="E76" s="25" t="s">
        <v>64</v>
      </c>
      <c r="F76" s="20">
        <v>2400</v>
      </c>
      <c r="G76" s="21">
        <v>0.30538</v>
      </c>
      <c r="H76" s="7"/>
      <c r="I76" s="83"/>
      <c r="J76" s="94"/>
      <c r="K76" s="83"/>
    </row>
    <row r="77" spans="1:11" ht="12.75">
      <c r="A77" s="10">
        <v>49</v>
      </c>
      <c r="B77" s="84" t="s">
        <v>543</v>
      </c>
      <c r="C77" s="17" t="s">
        <v>34</v>
      </c>
      <c r="D77" s="18" t="s">
        <v>5</v>
      </c>
      <c r="E77" s="19" t="s">
        <v>35</v>
      </c>
      <c r="F77" s="20">
        <v>2200</v>
      </c>
      <c r="G77" s="21">
        <v>0.1065</v>
      </c>
      <c r="H77" s="7"/>
      <c r="I77" s="83"/>
      <c r="J77" s="83"/>
      <c r="K77" s="83"/>
    </row>
    <row r="78" spans="1:11" ht="12.75">
      <c r="A78" s="10">
        <v>50</v>
      </c>
      <c r="B78" s="84" t="s">
        <v>544</v>
      </c>
      <c r="C78" s="37" t="s">
        <v>186</v>
      </c>
      <c r="D78" s="10" t="s">
        <v>5</v>
      </c>
      <c r="E78" s="11" t="s">
        <v>187</v>
      </c>
      <c r="F78" s="67">
        <v>600</v>
      </c>
      <c r="G78" s="62">
        <v>1.98</v>
      </c>
      <c r="H78" s="7"/>
      <c r="I78" s="83"/>
      <c r="J78" s="83"/>
      <c r="K78" s="83"/>
    </row>
    <row r="79" spans="1:11" ht="12.75">
      <c r="A79" s="10">
        <v>51</v>
      </c>
      <c r="B79" s="84" t="s">
        <v>545</v>
      </c>
      <c r="C79" s="38" t="s">
        <v>189</v>
      </c>
      <c r="D79" s="10" t="s">
        <v>5</v>
      </c>
      <c r="E79" s="11" t="s">
        <v>190</v>
      </c>
      <c r="F79" s="39">
        <v>1500</v>
      </c>
      <c r="G79" s="72">
        <v>0.42</v>
      </c>
      <c r="H79" s="7"/>
      <c r="I79" s="83"/>
      <c r="J79" s="83"/>
      <c r="K79" s="83"/>
    </row>
    <row r="80" spans="1:11" ht="25.5">
      <c r="A80" s="10">
        <v>52</v>
      </c>
      <c r="B80" s="84" t="s">
        <v>546</v>
      </c>
      <c r="C80" s="13" t="s">
        <v>378</v>
      </c>
      <c r="D80" s="1" t="s">
        <v>5</v>
      </c>
      <c r="E80" s="14" t="s">
        <v>379</v>
      </c>
      <c r="F80" s="63">
        <v>5200</v>
      </c>
      <c r="G80" s="64">
        <v>0.449</v>
      </c>
      <c r="H80" s="7"/>
      <c r="I80" s="83"/>
      <c r="J80" s="83"/>
      <c r="K80" s="83"/>
    </row>
    <row r="81" spans="1:11" ht="25.5">
      <c r="A81" s="102">
        <v>53</v>
      </c>
      <c r="B81" s="96" t="s">
        <v>547</v>
      </c>
      <c r="C81" s="9" t="s">
        <v>294</v>
      </c>
      <c r="D81" s="15" t="s">
        <v>12</v>
      </c>
      <c r="E81" s="11" t="s">
        <v>91</v>
      </c>
      <c r="F81" s="73">
        <v>4000</v>
      </c>
      <c r="G81" s="62">
        <v>0.074</v>
      </c>
      <c r="H81" s="7"/>
      <c r="I81" s="83"/>
      <c r="J81" s="93"/>
      <c r="K81" s="83"/>
    </row>
    <row r="82" spans="1:11" ht="25.5">
      <c r="A82" s="102"/>
      <c r="B82" s="97"/>
      <c r="C82" s="9" t="s">
        <v>294</v>
      </c>
      <c r="D82" s="15" t="s">
        <v>295</v>
      </c>
      <c r="E82" s="11" t="s">
        <v>85</v>
      </c>
      <c r="F82" s="73">
        <v>600</v>
      </c>
      <c r="G82" s="62">
        <v>0.12466</v>
      </c>
      <c r="H82" s="7"/>
      <c r="I82" s="83"/>
      <c r="J82" s="94"/>
      <c r="K82" s="83"/>
    </row>
    <row r="83" spans="1:11" ht="25.5">
      <c r="A83" s="102">
        <v>54</v>
      </c>
      <c r="B83" s="96" t="s">
        <v>548</v>
      </c>
      <c r="C83" s="23" t="s">
        <v>372</v>
      </c>
      <c r="D83" s="1" t="s">
        <v>162</v>
      </c>
      <c r="E83" s="74" t="s">
        <v>373</v>
      </c>
      <c r="F83" s="24">
        <v>3000</v>
      </c>
      <c r="G83" s="7">
        <v>0.25</v>
      </c>
      <c r="H83" s="7"/>
      <c r="I83" s="83"/>
      <c r="J83" s="93"/>
      <c r="K83" s="83"/>
    </row>
    <row r="84" spans="1:11" ht="25.5">
      <c r="A84" s="102"/>
      <c r="B84" s="98"/>
      <c r="C84" s="23" t="s">
        <v>372</v>
      </c>
      <c r="D84" s="1" t="s">
        <v>162</v>
      </c>
      <c r="E84" s="74" t="s">
        <v>374</v>
      </c>
      <c r="F84" s="24">
        <v>4500</v>
      </c>
      <c r="G84" s="7">
        <v>0.28</v>
      </c>
      <c r="H84" s="7"/>
      <c r="I84" s="83"/>
      <c r="J84" s="95"/>
      <c r="K84" s="83"/>
    </row>
    <row r="85" spans="1:11" ht="25.5">
      <c r="A85" s="102"/>
      <c r="B85" s="97"/>
      <c r="C85" s="23" t="s">
        <v>372</v>
      </c>
      <c r="D85" s="1" t="s">
        <v>162</v>
      </c>
      <c r="E85" s="74" t="s">
        <v>375</v>
      </c>
      <c r="F85" s="24">
        <v>1500</v>
      </c>
      <c r="G85" s="7">
        <v>0.39</v>
      </c>
      <c r="H85" s="7"/>
      <c r="I85" s="83"/>
      <c r="J85" s="94"/>
      <c r="K85" s="83"/>
    </row>
    <row r="86" spans="1:11" ht="25.5">
      <c r="A86" s="10">
        <v>55</v>
      </c>
      <c r="B86" s="84" t="s">
        <v>549</v>
      </c>
      <c r="C86" s="13" t="s">
        <v>376</v>
      </c>
      <c r="D86" s="1" t="s">
        <v>5</v>
      </c>
      <c r="E86" s="14" t="s">
        <v>377</v>
      </c>
      <c r="F86" s="63">
        <v>5000</v>
      </c>
      <c r="G86" s="64">
        <v>0.52</v>
      </c>
      <c r="H86" s="7"/>
      <c r="I86" s="83"/>
      <c r="J86" s="83"/>
      <c r="K86" s="83"/>
    </row>
    <row r="87" spans="1:11" ht="12.75">
      <c r="A87" s="10">
        <v>56</v>
      </c>
      <c r="B87" s="84" t="s">
        <v>550</v>
      </c>
      <c r="C87" s="13" t="s">
        <v>48</v>
      </c>
      <c r="D87" s="1" t="s">
        <v>5</v>
      </c>
      <c r="E87" s="14" t="s">
        <v>49</v>
      </c>
      <c r="F87" s="63">
        <v>800</v>
      </c>
      <c r="G87" s="64">
        <v>2.35</v>
      </c>
      <c r="H87" s="7"/>
      <c r="I87" s="83"/>
      <c r="J87" s="83"/>
      <c r="K87" s="83"/>
    </row>
    <row r="88" spans="1:11" ht="25.5">
      <c r="A88" s="10">
        <v>57</v>
      </c>
      <c r="B88" s="84" t="s">
        <v>551</v>
      </c>
      <c r="C88" s="13" t="s">
        <v>48</v>
      </c>
      <c r="D88" s="1" t="s">
        <v>50</v>
      </c>
      <c r="E88" s="14" t="s">
        <v>51</v>
      </c>
      <c r="F88" s="63">
        <v>200</v>
      </c>
      <c r="G88" s="64">
        <v>9.909</v>
      </c>
      <c r="H88" s="7"/>
      <c r="I88" s="83"/>
      <c r="J88" s="83"/>
      <c r="K88" s="83"/>
    </row>
    <row r="89" spans="1:11" ht="25.5">
      <c r="A89" s="10">
        <v>58</v>
      </c>
      <c r="B89" s="84" t="s">
        <v>552</v>
      </c>
      <c r="C89" s="9" t="s">
        <v>237</v>
      </c>
      <c r="D89" s="15" t="s">
        <v>32</v>
      </c>
      <c r="E89" s="11" t="s">
        <v>238</v>
      </c>
      <c r="F89" s="73">
        <v>120</v>
      </c>
      <c r="G89" s="62">
        <v>4.5</v>
      </c>
      <c r="H89" s="7"/>
      <c r="I89" s="83"/>
      <c r="J89" s="83"/>
      <c r="K89" s="83"/>
    </row>
    <row r="90" spans="1:11" ht="25.5">
      <c r="A90" s="10">
        <v>59</v>
      </c>
      <c r="B90" s="84" t="s">
        <v>553</v>
      </c>
      <c r="C90" s="13" t="s">
        <v>161</v>
      </c>
      <c r="D90" s="1" t="s">
        <v>162</v>
      </c>
      <c r="E90" s="14" t="s">
        <v>163</v>
      </c>
      <c r="F90" s="63">
        <v>100</v>
      </c>
      <c r="G90" s="64">
        <v>2.13</v>
      </c>
      <c r="H90" s="7"/>
      <c r="I90" s="83"/>
      <c r="J90" s="83"/>
      <c r="K90" s="83"/>
    </row>
    <row r="91" spans="1:11" ht="12.75">
      <c r="A91" s="102">
        <v>60</v>
      </c>
      <c r="B91" s="96" t="s">
        <v>554</v>
      </c>
      <c r="C91" s="40" t="s">
        <v>191</v>
      </c>
      <c r="D91" s="10" t="s">
        <v>12</v>
      </c>
      <c r="E91" s="11" t="s">
        <v>192</v>
      </c>
      <c r="F91" s="67">
        <v>3000</v>
      </c>
      <c r="G91" s="65">
        <v>0.18954</v>
      </c>
      <c r="H91" s="7"/>
      <c r="I91" s="83"/>
      <c r="J91" s="93"/>
      <c r="K91" s="83"/>
    </row>
    <row r="92" spans="1:11" ht="12.75">
      <c r="A92" s="102"/>
      <c r="B92" s="97"/>
      <c r="C92" s="40" t="s">
        <v>191</v>
      </c>
      <c r="D92" s="10" t="s">
        <v>12</v>
      </c>
      <c r="E92" s="11" t="s">
        <v>175</v>
      </c>
      <c r="F92" s="67">
        <v>3000</v>
      </c>
      <c r="G92" s="65">
        <v>0.21284</v>
      </c>
      <c r="H92" s="7"/>
      <c r="I92" s="83"/>
      <c r="J92" s="94"/>
      <c r="K92" s="83"/>
    </row>
    <row r="93" spans="1:11" ht="12.75">
      <c r="A93" s="10">
        <v>61</v>
      </c>
      <c r="B93" s="84" t="s">
        <v>555</v>
      </c>
      <c r="C93" s="9" t="s">
        <v>239</v>
      </c>
      <c r="D93" s="15" t="s">
        <v>5</v>
      </c>
      <c r="E93" s="11" t="s">
        <v>240</v>
      </c>
      <c r="F93" s="73">
        <v>3000</v>
      </c>
      <c r="G93" s="62">
        <v>1.5089</v>
      </c>
      <c r="H93" s="7"/>
      <c r="I93" s="83"/>
      <c r="J93" s="83"/>
      <c r="K93" s="83"/>
    </row>
    <row r="94" spans="1:11" ht="12.75">
      <c r="A94" s="10">
        <v>62</v>
      </c>
      <c r="B94" s="84" t="s">
        <v>556</v>
      </c>
      <c r="C94" s="9" t="s">
        <v>239</v>
      </c>
      <c r="D94" s="10" t="s">
        <v>12</v>
      </c>
      <c r="E94" s="11" t="s">
        <v>241</v>
      </c>
      <c r="F94" s="67">
        <v>33000</v>
      </c>
      <c r="G94" s="62">
        <v>0.02</v>
      </c>
      <c r="H94" s="7"/>
      <c r="I94" s="83"/>
      <c r="J94" s="83"/>
      <c r="K94" s="83"/>
    </row>
    <row r="95" spans="1:11" ht="12.75">
      <c r="A95" s="10">
        <v>63</v>
      </c>
      <c r="B95" s="84" t="s">
        <v>557</v>
      </c>
      <c r="C95" s="9" t="s">
        <v>239</v>
      </c>
      <c r="D95" s="10" t="s">
        <v>12</v>
      </c>
      <c r="E95" s="11" t="s">
        <v>242</v>
      </c>
      <c r="F95" s="67">
        <v>1000</v>
      </c>
      <c r="G95" s="62">
        <v>0.2</v>
      </c>
      <c r="H95" s="7"/>
      <c r="I95" s="83"/>
      <c r="J95" s="83"/>
      <c r="K95" s="83"/>
    </row>
    <row r="96" spans="1:11" ht="12.75">
      <c r="A96" s="10">
        <v>64</v>
      </c>
      <c r="B96" s="84" t="s">
        <v>558</v>
      </c>
      <c r="C96" s="13" t="s">
        <v>239</v>
      </c>
      <c r="D96" s="1" t="s">
        <v>5</v>
      </c>
      <c r="E96" s="14" t="s">
        <v>243</v>
      </c>
      <c r="F96" s="63">
        <v>23000</v>
      </c>
      <c r="G96" s="64">
        <v>0.107</v>
      </c>
      <c r="H96" s="7"/>
      <c r="I96" s="83"/>
      <c r="J96" s="83"/>
      <c r="K96" s="83"/>
    </row>
    <row r="97" spans="1:11" ht="25.5">
      <c r="A97" s="10">
        <v>65</v>
      </c>
      <c r="B97" s="84" t="s">
        <v>559</v>
      </c>
      <c r="C97" s="9" t="s">
        <v>124</v>
      </c>
      <c r="D97" s="10" t="s">
        <v>5</v>
      </c>
      <c r="E97" s="11" t="s">
        <v>125</v>
      </c>
      <c r="F97" s="67">
        <v>1500</v>
      </c>
      <c r="G97" s="62">
        <v>0.9576</v>
      </c>
      <c r="H97" s="7"/>
      <c r="I97" s="83"/>
      <c r="J97" s="83"/>
      <c r="K97" s="83"/>
    </row>
    <row r="98" spans="1:11" ht="12.75">
      <c r="A98" s="102">
        <v>66</v>
      </c>
      <c r="B98" s="96" t="s">
        <v>560</v>
      </c>
      <c r="C98" s="22" t="s">
        <v>437</v>
      </c>
      <c r="D98" s="1" t="s">
        <v>25</v>
      </c>
      <c r="E98" s="14" t="s">
        <v>127</v>
      </c>
      <c r="F98" s="63">
        <v>1600</v>
      </c>
      <c r="G98" s="64">
        <v>0.06</v>
      </c>
      <c r="H98" s="7"/>
      <c r="I98" s="83"/>
      <c r="J98" s="93"/>
      <c r="K98" s="83"/>
    </row>
    <row r="99" spans="1:11" ht="12.75">
      <c r="A99" s="102"/>
      <c r="B99" s="97"/>
      <c r="C99" s="22" t="s">
        <v>437</v>
      </c>
      <c r="D99" s="1" t="s">
        <v>25</v>
      </c>
      <c r="E99" s="14" t="s">
        <v>165</v>
      </c>
      <c r="F99" s="63">
        <v>1600</v>
      </c>
      <c r="G99" s="64">
        <v>0.2</v>
      </c>
      <c r="H99" s="7"/>
      <c r="I99" s="83"/>
      <c r="J99" s="94"/>
      <c r="K99" s="83"/>
    </row>
    <row r="100" spans="1:11" ht="12.75">
      <c r="A100" s="102">
        <v>67</v>
      </c>
      <c r="B100" s="96" t="s">
        <v>561</v>
      </c>
      <c r="C100" s="9" t="s">
        <v>404</v>
      </c>
      <c r="D100" s="15" t="s">
        <v>12</v>
      </c>
      <c r="E100" s="11" t="s">
        <v>405</v>
      </c>
      <c r="F100" s="73">
        <v>1000</v>
      </c>
      <c r="G100" s="62">
        <v>0.028</v>
      </c>
      <c r="H100" s="7"/>
      <c r="I100" s="83"/>
      <c r="J100" s="93"/>
      <c r="K100" s="83"/>
    </row>
    <row r="101" spans="1:11" ht="12.75">
      <c r="A101" s="102"/>
      <c r="B101" s="97"/>
      <c r="C101" s="9" t="s">
        <v>404</v>
      </c>
      <c r="D101" s="15" t="s">
        <v>5</v>
      </c>
      <c r="E101" s="11" t="s">
        <v>406</v>
      </c>
      <c r="F101" s="73">
        <v>300</v>
      </c>
      <c r="G101" s="62">
        <v>0.488</v>
      </c>
      <c r="H101" s="7"/>
      <c r="I101" s="83"/>
      <c r="J101" s="94"/>
      <c r="K101" s="83"/>
    </row>
    <row r="102" spans="1:11" ht="12.75">
      <c r="A102" s="10">
        <v>68</v>
      </c>
      <c r="B102" s="84" t="s">
        <v>562</v>
      </c>
      <c r="C102" s="22" t="s">
        <v>435</v>
      </c>
      <c r="D102" s="1" t="s">
        <v>12</v>
      </c>
      <c r="E102" s="14" t="s">
        <v>436</v>
      </c>
      <c r="F102" s="63">
        <v>2500</v>
      </c>
      <c r="G102" s="64">
        <v>0.646</v>
      </c>
      <c r="H102" s="7"/>
      <c r="I102" s="83"/>
      <c r="J102" s="83"/>
      <c r="K102" s="83"/>
    </row>
    <row r="103" spans="1:11" ht="12.75">
      <c r="A103" s="10">
        <v>69</v>
      </c>
      <c r="B103" s="84" t="s">
        <v>563</v>
      </c>
      <c r="C103" s="13" t="s">
        <v>76</v>
      </c>
      <c r="D103" s="1" t="s">
        <v>12</v>
      </c>
      <c r="E103" s="14" t="s">
        <v>77</v>
      </c>
      <c r="F103" s="63">
        <v>966</v>
      </c>
      <c r="G103" s="64">
        <v>0.02</v>
      </c>
      <c r="H103" s="7"/>
      <c r="I103" s="83"/>
      <c r="J103" s="83"/>
      <c r="K103" s="83"/>
    </row>
    <row r="104" spans="1:11" ht="12.75">
      <c r="A104" s="102">
        <v>70</v>
      </c>
      <c r="B104" s="96" t="s">
        <v>564</v>
      </c>
      <c r="C104" s="13" t="s">
        <v>97</v>
      </c>
      <c r="D104" s="31" t="s">
        <v>12</v>
      </c>
      <c r="E104" s="19" t="s">
        <v>98</v>
      </c>
      <c r="F104" s="20">
        <v>1316</v>
      </c>
      <c r="G104" s="58">
        <v>0.1075</v>
      </c>
      <c r="H104" s="55"/>
      <c r="I104" s="83"/>
      <c r="J104" s="93"/>
      <c r="K104" s="83"/>
    </row>
    <row r="105" spans="1:11" ht="12.75">
      <c r="A105" s="102"/>
      <c r="B105" s="98"/>
      <c r="C105" s="13" t="s">
        <v>97</v>
      </c>
      <c r="D105" s="31" t="s">
        <v>12</v>
      </c>
      <c r="E105" s="19" t="s">
        <v>99</v>
      </c>
      <c r="F105" s="20">
        <v>3080</v>
      </c>
      <c r="G105" s="27">
        <v>0.1171</v>
      </c>
      <c r="H105" s="55"/>
      <c r="I105" s="83"/>
      <c r="J105" s="95"/>
      <c r="K105" s="83"/>
    </row>
    <row r="106" spans="1:11" ht="12.75">
      <c r="A106" s="102"/>
      <c r="B106" s="97"/>
      <c r="C106" s="13" t="s">
        <v>97</v>
      </c>
      <c r="D106" s="31" t="s">
        <v>12</v>
      </c>
      <c r="E106" s="19" t="s">
        <v>100</v>
      </c>
      <c r="F106" s="20">
        <v>2800</v>
      </c>
      <c r="G106" s="27">
        <v>0.09928</v>
      </c>
      <c r="H106" s="55"/>
      <c r="I106" s="83"/>
      <c r="J106" s="94"/>
      <c r="K106" s="83"/>
    </row>
    <row r="107" spans="1:11" ht="12.75">
      <c r="A107" s="115">
        <v>71</v>
      </c>
      <c r="B107" s="92" t="s">
        <v>565</v>
      </c>
      <c r="C107" s="13" t="s">
        <v>344</v>
      </c>
      <c r="D107" s="1" t="s">
        <v>12</v>
      </c>
      <c r="E107" s="14" t="s">
        <v>77</v>
      </c>
      <c r="F107" s="63">
        <v>10000</v>
      </c>
      <c r="G107" s="64">
        <v>0.02949</v>
      </c>
      <c r="H107" s="7"/>
      <c r="I107" s="83"/>
      <c r="J107" s="90"/>
      <c r="K107" s="83"/>
    </row>
    <row r="108" spans="1:11" ht="12.75">
      <c r="A108" s="10">
        <v>72</v>
      </c>
      <c r="B108" s="84" t="s">
        <v>566</v>
      </c>
      <c r="C108" s="13" t="s">
        <v>363</v>
      </c>
      <c r="D108" s="1" t="s">
        <v>12</v>
      </c>
      <c r="E108" s="14" t="s">
        <v>100</v>
      </c>
      <c r="F108" s="63">
        <v>644</v>
      </c>
      <c r="G108" s="64">
        <v>0.13762</v>
      </c>
      <c r="H108" s="7"/>
      <c r="I108" s="83"/>
      <c r="J108" s="83"/>
      <c r="K108" s="83"/>
    </row>
    <row r="109" spans="1:11" ht="12.75">
      <c r="A109" s="102">
        <v>73</v>
      </c>
      <c r="B109" s="96" t="s">
        <v>567</v>
      </c>
      <c r="C109" s="13" t="s">
        <v>133</v>
      </c>
      <c r="D109" s="1" t="s">
        <v>12</v>
      </c>
      <c r="E109" s="14" t="s">
        <v>134</v>
      </c>
      <c r="F109" s="63">
        <v>3600</v>
      </c>
      <c r="G109" s="64">
        <v>0.0338</v>
      </c>
      <c r="H109" s="7"/>
      <c r="I109" s="83"/>
      <c r="J109" s="93"/>
      <c r="K109" s="83"/>
    </row>
    <row r="110" spans="1:11" ht="12.75">
      <c r="A110" s="102"/>
      <c r="B110" s="97"/>
      <c r="C110" s="13" t="s">
        <v>133</v>
      </c>
      <c r="D110" s="1" t="s">
        <v>12</v>
      </c>
      <c r="E110" s="14" t="s">
        <v>135</v>
      </c>
      <c r="F110" s="63">
        <v>3024</v>
      </c>
      <c r="G110" s="64">
        <v>0.01581</v>
      </c>
      <c r="H110" s="7"/>
      <c r="I110" s="83"/>
      <c r="J110" s="94"/>
      <c r="K110" s="83"/>
    </row>
    <row r="111" spans="1:11" ht="12.75">
      <c r="A111" s="102">
        <v>74</v>
      </c>
      <c r="B111" s="96" t="s">
        <v>568</v>
      </c>
      <c r="C111" s="13" t="s">
        <v>65</v>
      </c>
      <c r="D111" s="1" t="s">
        <v>12</v>
      </c>
      <c r="E111" s="14" t="s">
        <v>66</v>
      </c>
      <c r="F111" s="63">
        <v>7000</v>
      </c>
      <c r="G111" s="64">
        <v>0.42</v>
      </c>
      <c r="H111" s="7"/>
      <c r="I111" s="83"/>
      <c r="J111" s="93"/>
      <c r="K111" s="83"/>
    </row>
    <row r="112" spans="1:11" ht="12.75">
      <c r="A112" s="102"/>
      <c r="B112" s="97"/>
      <c r="C112" s="13" t="s">
        <v>65</v>
      </c>
      <c r="D112" s="1" t="s">
        <v>12</v>
      </c>
      <c r="E112" s="14" t="s">
        <v>67</v>
      </c>
      <c r="F112" s="63">
        <v>1400</v>
      </c>
      <c r="G112" s="64">
        <v>0.14</v>
      </c>
      <c r="H112" s="7"/>
      <c r="I112" s="83"/>
      <c r="J112" s="94"/>
      <c r="K112" s="83"/>
    </row>
    <row r="113" spans="1:11" ht="12.75">
      <c r="A113" s="102">
        <v>75</v>
      </c>
      <c r="B113" s="96" t="s">
        <v>569</v>
      </c>
      <c r="C113" s="23" t="s">
        <v>90</v>
      </c>
      <c r="D113" s="1" t="s">
        <v>12</v>
      </c>
      <c r="E113" s="14" t="s">
        <v>66</v>
      </c>
      <c r="F113" s="24">
        <v>1120</v>
      </c>
      <c r="G113" s="66">
        <v>0.1</v>
      </c>
      <c r="H113" s="7"/>
      <c r="I113" s="83"/>
      <c r="J113" s="93"/>
      <c r="K113" s="83"/>
    </row>
    <row r="114" spans="1:11" ht="12.75">
      <c r="A114" s="102"/>
      <c r="B114" s="97"/>
      <c r="C114" s="23" t="s">
        <v>90</v>
      </c>
      <c r="D114" s="1" t="s">
        <v>12</v>
      </c>
      <c r="E114" s="14" t="s">
        <v>91</v>
      </c>
      <c r="F114" s="24">
        <v>336</v>
      </c>
      <c r="G114" s="66">
        <v>0.1</v>
      </c>
      <c r="H114" s="7"/>
      <c r="I114" s="83"/>
      <c r="J114" s="94"/>
      <c r="K114" s="83"/>
    </row>
    <row r="115" spans="1:11" ht="12.75">
      <c r="A115" s="10">
        <v>76</v>
      </c>
      <c r="B115" s="84" t="s">
        <v>570</v>
      </c>
      <c r="C115" s="13" t="s">
        <v>312</v>
      </c>
      <c r="D115" s="1" t="s">
        <v>12</v>
      </c>
      <c r="E115" s="14" t="s">
        <v>313</v>
      </c>
      <c r="F115" s="63">
        <v>280</v>
      </c>
      <c r="G115" s="64">
        <v>0.34</v>
      </c>
      <c r="H115" s="7"/>
      <c r="I115" s="83"/>
      <c r="J115" s="83"/>
      <c r="K115" s="83"/>
    </row>
    <row r="116" spans="1:11" ht="12.75">
      <c r="A116" s="10">
        <v>77</v>
      </c>
      <c r="B116" s="84" t="s">
        <v>571</v>
      </c>
      <c r="C116" s="9" t="s">
        <v>366</v>
      </c>
      <c r="D116" s="15" t="s">
        <v>46</v>
      </c>
      <c r="E116" s="11" t="s">
        <v>367</v>
      </c>
      <c r="F116" s="73">
        <v>40</v>
      </c>
      <c r="G116" s="62">
        <f>6.8/2.2</f>
        <v>3.0909090909090904</v>
      </c>
      <c r="H116" s="7"/>
      <c r="I116" s="83"/>
      <c r="J116" s="83"/>
      <c r="K116" s="83"/>
    </row>
    <row r="117" spans="1:11" ht="12.75">
      <c r="A117" s="102">
        <v>78</v>
      </c>
      <c r="B117" s="96" t="s">
        <v>572</v>
      </c>
      <c r="C117" s="13" t="s">
        <v>369</v>
      </c>
      <c r="D117" s="1" t="s">
        <v>46</v>
      </c>
      <c r="E117" s="14" t="s">
        <v>370</v>
      </c>
      <c r="F117" s="63">
        <v>28</v>
      </c>
      <c r="G117" s="64">
        <v>5</v>
      </c>
      <c r="H117" s="7"/>
      <c r="I117" s="83"/>
      <c r="J117" s="93"/>
      <c r="K117" s="83"/>
    </row>
    <row r="118" spans="1:11" ht="12.75">
      <c r="A118" s="102"/>
      <c r="B118" s="97"/>
      <c r="C118" s="13" t="s">
        <v>369</v>
      </c>
      <c r="D118" s="3" t="s">
        <v>32</v>
      </c>
      <c r="E118" s="14" t="s">
        <v>371</v>
      </c>
      <c r="F118" s="63">
        <v>29</v>
      </c>
      <c r="G118" s="64">
        <f>18.65/2.2</f>
        <v>8.477272727272727</v>
      </c>
      <c r="H118" s="7"/>
      <c r="I118" s="83"/>
      <c r="J118" s="94"/>
      <c r="K118" s="83"/>
    </row>
    <row r="119" spans="1:11" ht="12.75">
      <c r="A119" s="10">
        <v>79</v>
      </c>
      <c r="B119" s="84" t="s">
        <v>573</v>
      </c>
      <c r="C119" s="13" t="s">
        <v>461</v>
      </c>
      <c r="D119" s="1" t="s">
        <v>12</v>
      </c>
      <c r="E119" s="14" t="s">
        <v>462</v>
      </c>
      <c r="F119" s="63">
        <v>1620</v>
      </c>
      <c r="G119" s="64">
        <v>0.03</v>
      </c>
      <c r="H119" s="7"/>
      <c r="I119" s="83"/>
      <c r="J119" s="83"/>
      <c r="K119" s="83"/>
    </row>
    <row r="120" spans="1:11" ht="12.75">
      <c r="A120" s="102">
        <v>80</v>
      </c>
      <c r="B120" s="96" t="s">
        <v>574</v>
      </c>
      <c r="C120" s="37" t="s">
        <v>181</v>
      </c>
      <c r="D120" s="10" t="s">
        <v>12</v>
      </c>
      <c r="E120" s="11" t="s">
        <v>182</v>
      </c>
      <c r="F120" s="67">
        <v>3300</v>
      </c>
      <c r="G120" s="62">
        <v>0.03</v>
      </c>
      <c r="H120" s="7"/>
      <c r="I120" s="83"/>
      <c r="J120" s="93"/>
      <c r="K120" s="83"/>
    </row>
    <row r="121" spans="1:11" ht="12.75">
      <c r="A121" s="102"/>
      <c r="B121" s="98"/>
      <c r="C121" s="37" t="s">
        <v>181</v>
      </c>
      <c r="D121" s="10" t="s">
        <v>12</v>
      </c>
      <c r="E121" s="11" t="s">
        <v>183</v>
      </c>
      <c r="F121" s="67">
        <v>280</v>
      </c>
      <c r="G121" s="62">
        <v>0.112</v>
      </c>
      <c r="H121" s="7"/>
      <c r="I121" s="83"/>
      <c r="J121" s="95"/>
      <c r="K121" s="83"/>
    </row>
    <row r="122" spans="1:11" ht="12.75">
      <c r="A122" s="102"/>
      <c r="B122" s="97"/>
      <c r="C122" s="37" t="s">
        <v>181</v>
      </c>
      <c r="D122" s="10" t="s">
        <v>12</v>
      </c>
      <c r="E122" s="11" t="s">
        <v>184</v>
      </c>
      <c r="F122" s="67">
        <v>280</v>
      </c>
      <c r="G122" s="62">
        <v>0.2237</v>
      </c>
      <c r="H122" s="7"/>
      <c r="I122" s="83"/>
      <c r="J122" s="94"/>
      <c r="K122" s="83"/>
    </row>
    <row r="123" spans="1:11" ht="12.75">
      <c r="A123" s="10">
        <v>81</v>
      </c>
      <c r="B123" s="84" t="s">
        <v>575</v>
      </c>
      <c r="C123" s="37" t="s">
        <v>181</v>
      </c>
      <c r="D123" s="10" t="s">
        <v>5</v>
      </c>
      <c r="E123" s="11" t="s">
        <v>185</v>
      </c>
      <c r="F123" s="67">
        <v>200</v>
      </c>
      <c r="G123" s="62">
        <v>0.516</v>
      </c>
      <c r="H123" s="7"/>
      <c r="I123" s="83"/>
      <c r="J123" s="83"/>
      <c r="K123" s="83"/>
    </row>
    <row r="124" spans="1:11" ht="12.75">
      <c r="A124" s="10">
        <v>82</v>
      </c>
      <c r="B124" s="84" t="s">
        <v>576</v>
      </c>
      <c r="C124" s="9" t="s">
        <v>126</v>
      </c>
      <c r="D124" s="10" t="s">
        <v>12</v>
      </c>
      <c r="E124" s="11" t="s">
        <v>127</v>
      </c>
      <c r="F124" s="67">
        <v>1000</v>
      </c>
      <c r="G124" s="62">
        <v>0.07</v>
      </c>
      <c r="H124" s="7"/>
      <c r="I124" s="83"/>
      <c r="J124" s="83"/>
      <c r="K124" s="83"/>
    </row>
    <row r="125" spans="1:11" ht="12.75">
      <c r="A125" s="102">
        <v>83</v>
      </c>
      <c r="B125" s="96" t="s">
        <v>577</v>
      </c>
      <c r="C125" s="40" t="s">
        <v>198</v>
      </c>
      <c r="D125" s="10" t="s">
        <v>12</v>
      </c>
      <c r="E125" s="11" t="s">
        <v>91</v>
      </c>
      <c r="F125" s="67">
        <f>250*14</f>
        <v>3500</v>
      </c>
      <c r="G125" s="65">
        <v>0.16</v>
      </c>
      <c r="H125" s="7"/>
      <c r="I125" s="83"/>
      <c r="J125" s="93"/>
      <c r="K125" s="83"/>
    </row>
    <row r="126" spans="1:11" ht="12.75">
      <c r="A126" s="102"/>
      <c r="B126" s="97"/>
      <c r="C126" s="40" t="s">
        <v>198</v>
      </c>
      <c r="D126" s="10" t="s">
        <v>12</v>
      </c>
      <c r="E126" s="11" t="s">
        <v>100</v>
      </c>
      <c r="F126" s="67">
        <f>150*14</f>
        <v>2100</v>
      </c>
      <c r="G126" s="65">
        <v>0.08</v>
      </c>
      <c r="H126" s="7"/>
      <c r="I126" s="83"/>
      <c r="J126" s="94"/>
      <c r="K126" s="83"/>
    </row>
    <row r="127" spans="1:11" ht="12.75">
      <c r="A127" s="102">
        <v>84</v>
      </c>
      <c r="B127" s="101" t="s">
        <v>578</v>
      </c>
      <c r="C127" s="13" t="s">
        <v>319</v>
      </c>
      <c r="D127" s="1" t="s">
        <v>12</v>
      </c>
      <c r="E127" s="14" t="s">
        <v>91</v>
      </c>
      <c r="F127" s="63">
        <v>672</v>
      </c>
      <c r="G127" s="64">
        <v>0.25</v>
      </c>
      <c r="H127" s="7"/>
      <c r="I127" s="83"/>
      <c r="J127" s="93"/>
      <c r="K127" s="83"/>
    </row>
    <row r="128" spans="1:11" ht="12.75">
      <c r="A128" s="102"/>
      <c r="B128" s="101"/>
      <c r="C128" s="13" t="s">
        <v>319</v>
      </c>
      <c r="D128" s="1" t="s">
        <v>12</v>
      </c>
      <c r="E128" s="14" t="s">
        <v>67</v>
      </c>
      <c r="F128" s="63">
        <v>560</v>
      </c>
      <c r="G128" s="64">
        <v>0.15</v>
      </c>
      <c r="H128" s="7"/>
      <c r="I128" s="83"/>
      <c r="J128" s="94"/>
      <c r="K128" s="83"/>
    </row>
    <row r="129" spans="1:11" ht="12.75">
      <c r="A129" s="102">
        <v>85</v>
      </c>
      <c r="B129" s="96" t="s">
        <v>579</v>
      </c>
      <c r="C129" s="23" t="s">
        <v>400</v>
      </c>
      <c r="D129" s="1" t="s">
        <v>12</v>
      </c>
      <c r="E129" s="14" t="s">
        <v>67</v>
      </c>
      <c r="F129" s="24">
        <v>2400</v>
      </c>
      <c r="G129" s="66">
        <v>0.33</v>
      </c>
      <c r="H129" s="7"/>
      <c r="I129" s="83"/>
      <c r="J129" s="93"/>
      <c r="K129" s="83"/>
    </row>
    <row r="130" spans="1:11" ht="12.75">
      <c r="A130" s="102"/>
      <c r="B130" s="97"/>
      <c r="C130" s="23" t="s">
        <v>400</v>
      </c>
      <c r="D130" s="1" t="s">
        <v>12</v>
      </c>
      <c r="E130" s="14" t="s">
        <v>66</v>
      </c>
      <c r="F130" s="24">
        <v>2400</v>
      </c>
      <c r="G130" s="66">
        <v>0.33</v>
      </c>
      <c r="H130" s="7"/>
      <c r="I130" s="83"/>
      <c r="J130" s="94"/>
      <c r="K130" s="83"/>
    </row>
    <row r="131" spans="1:11" ht="12.75">
      <c r="A131" s="102">
        <v>86</v>
      </c>
      <c r="B131" s="96" t="s">
        <v>580</v>
      </c>
      <c r="C131" s="9" t="s">
        <v>407</v>
      </c>
      <c r="D131" s="15" t="s">
        <v>12</v>
      </c>
      <c r="E131" s="11" t="s">
        <v>66</v>
      </c>
      <c r="F131" s="73">
        <v>3360</v>
      </c>
      <c r="G131" s="62">
        <v>0.155</v>
      </c>
      <c r="H131" s="7"/>
      <c r="I131" s="83"/>
      <c r="J131" s="93"/>
      <c r="K131" s="83"/>
    </row>
    <row r="132" spans="1:11" ht="12.75">
      <c r="A132" s="102"/>
      <c r="B132" s="98"/>
      <c r="C132" s="9" t="s">
        <v>407</v>
      </c>
      <c r="D132" s="10" t="s">
        <v>12</v>
      </c>
      <c r="E132" s="11" t="s">
        <v>67</v>
      </c>
      <c r="F132" s="67">
        <v>13020</v>
      </c>
      <c r="G132" s="62">
        <v>0.542</v>
      </c>
      <c r="H132" s="7"/>
      <c r="I132" s="83"/>
      <c r="J132" s="95"/>
      <c r="K132" s="83"/>
    </row>
    <row r="133" spans="1:11" ht="12.75">
      <c r="A133" s="102"/>
      <c r="B133" s="98"/>
      <c r="C133" s="9" t="s">
        <v>407</v>
      </c>
      <c r="D133" s="10" t="s">
        <v>12</v>
      </c>
      <c r="E133" s="11" t="s">
        <v>163</v>
      </c>
      <c r="F133" s="67">
        <v>4200</v>
      </c>
      <c r="G133" s="62">
        <v>0.3915</v>
      </c>
      <c r="H133" s="7"/>
      <c r="I133" s="83"/>
      <c r="J133" s="95"/>
      <c r="K133" s="83"/>
    </row>
    <row r="134" spans="1:11" ht="25.5">
      <c r="A134" s="102"/>
      <c r="B134" s="98"/>
      <c r="C134" s="9" t="s">
        <v>408</v>
      </c>
      <c r="D134" s="10" t="s">
        <v>12</v>
      </c>
      <c r="E134" s="11" t="s">
        <v>409</v>
      </c>
      <c r="F134" s="67">
        <v>1652</v>
      </c>
      <c r="G134" s="62">
        <v>0.2</v>
      </c>
      <c r="H134" s="7"/>
      <c r="I134" s="83"/>
      <c r="J134" s="95"/>
      <c r="K134" s="83"/>
    </row>
    <row r="135" spans="1:11" ht="25.5">
      <c r="A135" s="102"/>
      <c r="B135" s="97"/>
      <c r="C135" s="9" t="s">
        <v>408</v>
      </c>
      <c r="D135" s="10" t="s">
        <v>12</v>
      </c>
      <c r="E135" s="11" t="s">
        <v>410</v>
      </c>
      <c r="F135" s="67">
        <v>1680</v>
      </c>
      <c r="G135" s="62">
        <v>0.11</v>
      </c>
      <c r="H135" s="7"/>
      <c r="I135" s="83"/>
      <c r="J135" s="94"/>
      <c r="K135" s="83"/>
    </row>
    <row r="136" spans="1:11" ht="12.75">
      <c r="A136" s="10">
        <v>87</v>
      </c>
      <c r="B136" s="84" t="s">
        <v>581</v>
      </c>
      <c r="C136" s="13" t="s">
        <v>122</v>
      </c>
      <c r="D136" s="1" t="s">
        <v>12</v>
      </c>
      <c r="E136" s="14" t="s">
        <v>123</v>
      </c>
      <c r="F136" s="63">
        <v>504</v>
      </c>
      <c r="G136" s="64">
        <v>1E-05</v>
      </c>
      <c r="H136" s="7"/>
      <c r="I136" s="83"/>
      <c r="J136" s="83"/>
      <c r="K136" s="83"/>
    </row>
    <row r="137" spans="1:11" ht="12.75">
      <c r="A137" s="102">
        <v>88</v>
      </c>
      <c r="B137" s="96" t="s">
        <v>582</v>
      </c>
      <c r="C137" s="9" t="s">
        <v>289</v>
      </c>
      <c r="D137" s="10" t="s">
        <v>12</v>
      </c>
      <c r="E137" s="11" t="s">
        <v>290</v>
      </c>
      <c r="F137" s="67">
        <v>4060</v>
      </c>
      <c r="G137" s="62">
        <v>0.5</v>
      </c>
      <c r="H137" s="7"/>
      <c r="I137" s="83"/>
      <c r="J137" s="93"/>
      <c r="K137" s="83"/>
    </row>
    <row r="138" spans="1:11" ht="12.75">
      <c r="A138" s="102"/>
      <c r="B138" s="97"/>
      <c r="C138" s="9" t="s">
        <v>289</v>
      </c>
      <c r="D138" s="10" t="s">
        <v>12</v>
      </c>
      <c r="E138" s="11" t="s">
        <v>26</v>
      </c>
      <c r="F138" s="67">
        <v>2400</v>
      </c>
      <c r="G138" s="62">
        <v>0.4719</v>
      </c>
      <c r="H138" s="7"/>
      <c r="I138" s="83"/>
      <c r="J138" s="94"/>
      <c r="K138" s="83"/>
    </row>
    <row r="139" spans="1:11" ht="12.75">
      <c r="A139" s="10">
        <v>89</v>
      </c>
      <c r="B139" s="84" t="s">
        <v>583</v>
      </c>
      <c r="C139" s="13" t="s">
        <v>324</v>
      </c>
      <c r="D139" s="1" t="s">
        <v>12</v>
      </c>
      <c r="E139" s="14" t="s">
        <v>325</v>
      </c>
      <c r="F139" s="63">
        <v>1960</v>
      </c>
      <c r="G139" s="64">
        <v>0.35008</v>
      </c>
      <c r="H139" s="7"/>
      <c r="I139" s="83"/>
      <c r="J139" s="83"/>
      <c r="K139" s="83"/>
    </row>
    <row r="140" spans="1:11" ht="12.75">
      <c r="A140" s="102">
        <v>90</v>
      </c>
      <c r="B140" s="96" t="s">
        <v>584</v>
      </c>
      <c r="C140" s="40" t="s">
        <v>452</v>
      </c>
      <c r="D140" s="10" t="s">
        <v>25</v>
      </c>
      <c r="E140" s="48" t="s">
        <v>405</v>
      </c>
      <c r="F140" s="67">
        <v>1120</v>
      </c>
      <c r="G140" s="65">
        <v>0.28</v>
      </c>
      <c r="H140" s="7"/>
      <c r="I140" s="83"/>
      <c r="J140" s="93"/>
      <c r="K140" s="83"/>
    </row>
    <row r="141" spans="1:11" ht="12.75">
      <c r="A141" s="102"/>
      <c r="B141" s="98"/>
      <c r="C141" s="40" t="s">
        <v>452</v>
      </c>
      <c r="D141" s="10" t="s">
        <v>25</v>
      </c>
      <c r="E141" s="48" t="s">
        <v>81</v>
      </c>
      <c r="F141" s="67">
        <v>1120</v>
      </c>
      <c r="G141" s="65">
        <v>0.36</v>
      </c>
      <c r="H141" s="7"/>
      <c r="I141" s="83"/>
      <c r="J141" s="95"/>
      <c r="K141" s="83"/>
    </row>
    <row r="142" spans="1:11" ht="12.75">
      <c r="A142" s="102"/>
      <c r="B142" s="98"/>
      <c r="C142" s="40" t="s">
        <v>452</v>
      </c>
      <c r="D142" s="10" t="s">
        <v>25</v>
      </c>
      <c r="E142" s="48" t="s">
        <v>453</v>
      </c>
      <c r="F142" s="67">
        <v>1960</v>
      </c>
      <c r="G142" s="65">
        <v>0.5</v>
      </c>
      <c r="H142" s="7"/>
      <c r="I142" s="83"/>
      <c r="J142" s="95"/>
      <c r="K142" s="83"/>
    </row>
    <row r="143" spans="1:11" ht="25.5">
      <c r="A143" s="102"/>
      <c r="B143" s="98"/>
      <c r="C143" s="40" t="s">
        <v>454</v>
      </c>
      <c r="D143" s="10" t="s">
        <v>12</v>
      </c>
      <c r="E143" s="48" t="s">
        <v>455</v>
      </c>
      <c r="F143" s="67">
        <v>560</v>
      </c>
      <c r="G143" s="65">
        <v>0.33</v>
      </c>
      <c r="H143" s="7"/>
      <c r="I143" s="83"/>
      <c r="J143" s="95"/>
      <c r="K143" s="83"/>
    </row>
    <row r="144" spans="1:11" ht="25.5">
      <c r="A144" s="102"/>
      <c r="B144" s="98"/>
      <c r="C144" s="40" t="s">
        <v>454</v>
      </c>
      <c r="D144" s="10" t="s">
        <v>12</v>
      </c>
      <c r="E144" s="48" t="s">
        <v>456</v>
      </c>
      <c r="F144" s="67">
        <v>700</v>
      </c>
      <c r="G144" s="65">
        <v>0.4</v>
      </c>
      <c r="H144" s="7"/>
      <c r="I144" s="83"/>
      <c r="J144" s="95"/>
      <c r="K144" s="83"/>
    </row>
    <row r="145" spans="1:11" ht="25.5">
      <c r="A145" s="102"/>
      <c r="B145" s="97"/>
      <c r="C145" s="40" t="s">
        <v>454</v>
      </c>
      <c r="D145" s="10" t="s">
        <v>12</v>
      </c>
      <c r="E145" s="48" t="s">
        <v>457</v>
      </c>
      <c r="F145" s="67">
        <v>700</v>
      </c>
      <c r="G145" s="65">
        <v>0.4</v>
      </c>
      <c r="H145" s="7"/>
      <c r="I145" s="83"/>
      <c r="J145" s="94"/>
      <c r="K145" s="83"/>
    </row>
    <row r="146" spans="1:11" ht="25.5">
      <c r="A146" s="10">
        <v>91</v>
      </c>
      <c r="B146" s="84" t="s">
        <v>585</v>
      </c>
      <c r="C146" s="9" t="s">
        <v>291</v>
      </c>
      <c r="D146" s="10" t="s">
        <v>12</v>
      </c>
      <c r="E146" s="11" t="s">
        <v>292</v>
      </c>
      <c r="F146" s="67">
        <v>980</v>
      </c>
      <c r="G146" s="62">
        <v>1E-05</v>
      </c>
      <c r="H146" s="7"/>
      <c r="I146" s="83"/>
      <c r="J146" s="83"/>
      <c r="K146" s="83"/>
    </row>
    <row r="147" spans="1:11" ht="12.75">
      <c r="A147" s="107">
        <v>92</v>
      </c>
      <c r="B147" s="96" t="s">
        <v>586</v>
      </c>
      <c r="C147" s="13" t="s">
        <v>78</v>
      </c>
      <c r="D147" s="1" t="s">
        <v>12</v>
      </c>
      <c r="E147" s="14" t="s">
        <v>79</v>
      </c>
      <c r="F147" s="63">
        <v>13500</v>
      </c>
      <c r="G147" s="64">
        <v>0.17418</v>
      </c>
      <c r="H147" s="7"/>
      <c r="I147" s="83"/>
      <c r="J147" s="93"/>
      <c r="K147" s="83"/>
    </row>
    <row r="148" spans="1:11" ht="12.75">
      <c r="A148" s="107"/>
      <c r="B148" s="98"/>
      <c r="C148" s="13" t="s">
        <v>78</v>
      </c>
      <c r="D148" s="1" t="s">
        <v>12</v>
      </c>
      <c r="E148" s="14" t="s">
        <v>80</v>
      </c>
      <c r="F148" s="63">
        <v>990</v>
      </c>
      <c r="G148" s="64">
        <v>0.17418</v>
      </c>
      <c r="H148" s="7"/>
      <c r="I148" s="83"/>
      <c r="J148" s="95"/>
      <c r="K148" s="83"/>
    </row>
    <row r="149" spans="1:11" ht="12.75">
      <c r="A149" s="107"/>
      <c r="B149" s="97"/>
      <c r="C149" s="13" t="s">
        <v>78</v>
      </c>
      <c r="D149" s="1" t="s">
        <v>12</v>
      </c>
      <c r="E149" s="14" t="s">
        <v>81</v>
      </c>
      <c r="F149" s="63">
        <v>3000</v>
      </c>
      <c r="G149" s="64">
        <v>0.97</v>
      </c>
      <c r="H149" s="7"/>
      <c r="I149" s="83"/>
      <c r="J149" s="94"/>
      <c r="K149" s="83"/>
    </row>
    <row r="150" spans="1:11" ht="12.75">
      <c r="A150" s="107">
        <v>93</v>
      </c>
      <c r="B150" s="96" t="s">
        <v>587</v>
      </c>
      <c r="C150" s="23" t="s">
        <v>431</v>
      </c>
      <c r="D150" s="1" t="s">
        <v>12</v>
      </c>
      <c r="E150" s="14" t="s">
        <v>66</v>
      </c>
      <c r="F150" s="24">
        <v>2000</v>
      </c>
      <c r="G150" s="7">
        <v>0.09</v>
      </c>
      <c r="H150" s="7"/>
      <c r="I150" s="83"/>
      <c r="J150" s="93"/>
      <c r="K150" s="83"/>
    </row>
    <row r="151" spans="1:11" ht="12.75">
      <c r="A151" s="107"/>
      <c r="B151" s="97"/>
      <c r="C151" s="37" t="s">
        <v>431</v>
      </c>
      <c r="D151" s="10" t="s">
        <v>12</v>
      </c>
      <c r="E151" s="11" t="s">
        <v>405</v>
      </c>
      <c r="F151" s="67">
        <v>3000</v>
      </c>
      <c r="G151" s="62">
        <v>0.39</v>
      </c>
      <c r="H151" s="7"/>
      <c r="I151" s="83"/>
      <c r="J151" s="94"/>
      <c r="K151" s="83"/>
    </row>
    <row r="152" spans="1:11" ht="25.5">
      <c r="A152" s="54">
        <v>94</v>
      </c>
      <c r="B152" s="84" t="s">
        <v>588</v>
      </c>
      <c r="C152" s="13" t="s">
        <v>383</v>
      </c>
      <c r="D152" s="1" t="s">
        <v>384</v>
      </c>
      <c r="E152" s="14" t="s">
        <v>337</v>
      </c>
      <c r="F152" s="63">
        <v>15000</v>
      </c>
      <c r="G152" s="64">
        <v>0.42</v>
      </c>
      <c r="H152" s="7"/>
      <c r="I152" s="83"/>
      <c r="J152" s="83"/>
      <c r="K152" s="83"/>
    </row>
    <row r="153" spans="1:11" ht="38.25">
      <c r="A153" s="107">
        <v>95</v>
      </c>
      <c r="B153" s="99" t="s">
        <v>589</v>
      </c>
      <c r="C153" s="9" t="s">
        <v>16</v>
      </c>
      <c r="D153" s="10" t="s">
        <v>17</v>
      </c>
      <c r="E153" s="11" t="s">
        <v>18</v>
      </c>
      <c r="F153" s="67">
        <v>10000</v>
      </c>
      <c r="G153" s="75">
        <v>0.25</v>
      </c>
      <c r="H153" s="12"/>
      <c r="I153" s="83"/>
      <c r="J153" s="93"/>
      <c r="K153" s="83"/>
    </row>
    <row r="154" spans="1:11" ht="38.25">
      <c r="A154" s="107"/>
      <c r="B154" s="100"/>
      <c r="C154" s="9" t="s">
        <v>16</v>
      </c>
      <c r="D154" s="10" t="s">
        <v>19</v>
      </c>
      <c r="E154" s="11" t="s">
        <v>20</v>
      </c>
      <c r="F154" s="67">
        <v>800</v>
      </c>
      <c r="G154" s="75">
        <v>2.53</v>
      </c>
      <c r="H154" s="12"/>
      <c r="I154" s="83"/>
      <c r="J154" s="94"/>
      <c r="K154" s="83"/>
    </row>
    <row r="155" spans="1:11" ht="12.75">
      <c r="A155" s="107">
        <v>96</v>
      </c>
      <c r="B155" s="96" t="s">
        <v>590</v>
      </c>
      <c r="C155" s="13" t="s">
        <v>264</v>
      </c>
      <c r="D155" s="1" t="s">
        <v>19</v>
      </c>
      <c r="E155" s="14" t="s">
        <v>265</v>
      </c>
      <c r="F155" s="63">
        <v>500</v>
      </c>
      <c r="G155" s="64">
        <v>3.5</v>
      </c>
      <c r="H155" s="7"/>
      <c r="I155" s="83"/>
      <c r="J155" s="93"/>
      <c r="K155" s="83"/>
    </row>
    <row r="156" spans="1:11" ht="25.5">
      <c r="A156" s="107"/>
      <c r="B156" s="97"/>
      <c r="C156" s="13" t="s">
        <v>266</v>
      </c>
      <c r="D156" s="1" t="s">
        <v>19</v>
      </c>
      <c r="E156" s="14" t="s">
        <v>267</v>
      </c>
      <c r="F156" s="63">
        <v>500</v>
      </c>
      <c r="G156" s="64">
        <f>8.9/2.2</f>
        <v>4.045454545454545</v>
      </c>
      <c r="H156" s="7"/>
      <c r="I156" s="83"/>
      <c r="J156" s="94"/>
      <c r="K156" s="83"/>
    </row>
    <row r="157" spans="1:11" ht="12.75">
      <c r="A157" s="54">
        <v>97</v>
      </c>
      <c r="B157" s="84" t="s">
        <v>591</v>
      </c>
      <c r="C157" s="13" t="s">
        <v>339</v>
      </c>
      <c r="D157" s="1" t="s">
        <v>5</v>
      </c>
      <c r="E157" s="14" t="s">
        <v>340</v>
      </c>
      <c r="F157" s="63">
        <v>900</v>
      </c>
      <c r="G157" s="64">
        <v>0.223</v>
      </c>
      <c r="H157" s="7"/>
      <c r="I157" s="83"/>
      <c r="J157" s="83"/>
      <c r="K157" s="83"/>
    </row>
    <row r="158" spans="1:11" ht="12.75">
      <c r="A158" s="54">
        <v>98</v>
      </c>
      <c r="B158" s="84" t="s">
        <v>592</v>
      </c>
      <c r="C158" s="33" t="s">
        <v>107</v>
      </c>
      <c r="D158" s="1" t="s">
        <v>12</v>
      </c>
      <c r="E158" s="34" t="s">
        <v>108</v>
      </c>
      <c r="F158" s="63">
        <v>64</v>
      </c>
      <c r="G158" s="66">
        <v>0.42275</v>
      </c>
      <c r="H158" s="7"/>
      <c r="I158" s="83"/>
      <c r="J158" s="83"/>
      <c r="K158" s="83"/>
    </row>
    <row r="159" spans="1:11" ht="12.75">
      <c r="A159" s="54">
        <v>99</v>
      </c>
      <c r="B159" s="84" t="s">
        <v>593</v>
      </c>
      <c r="C159" s="22" t="s">
        <v>39</v>
      </c>
      <c r="D159" s="1" t="s">
        <v>12</v>
      </c>
      <c r="E159" s="14" t="s">
        <v>40</v>
      </c>
      <c r="F159" s="63">
        <v>1500</v>
      </c>
      <c r="G159" s="64">
        <v>0.5285</v>
      </c>
      <c r="H159" s="7"/>
      <c r="I159" s="83"/>
      <c r="J159" s="83"/>
      <c r="K159" s="83"/>
    </row>
    <row r="160" spans="1:11" ht="12.75">
      <c r="A160" s="54">
        <v>100</v>
      </c>
      <c r="B160" s="84" t="s">
        <v>594</v>
      </c>
      <c r="C160" s="40" t="s">
        <v>440</v>
      </c>
      <c r="D160" s="10" t="s">
        <v>25</v>
      </c>
      <c r="E160" s="11" t="s">
        <v>441</v>
      </c>
      <c r="F160" s="67">
        <v>2800</v>
      </c>
      <c r="G160" s="65">
        <v>0.27</v>
      </c>
      <c r="H160" s="7"/>
      <c r="I160" s="83"/>
      <c r="J160" s="83"/>
      <c r="K160" s="83"/>
    </row>
    <row r="161" spans="1:11" ht="12.75">
      <c r="A161" s="54">
        <v>101</v>
      </c>
      <c r="B161" s="84" t="s">
        <v>595</v>
      </c>
      <c r="C161" s="13" t="s">
        <v>226</v>
      </c>
      <c r="D161" s="1" t="s">
        <v>12</v>
      </c>
      <c r="E161" s="14" t="s">
        <v>100</v>
      </c>
      <c r="F161" s="63">
        <v>450</v>
      </c>
      <c r="G161" s="64">
        <v>0.2</v>
      </c>
      <c r="H161" s="7"/>
      <c r="I161" s="83"/>
      <c r="J161" s="83"/>
      <c r="K161" s="83"/>
    </row>
    <row r="162" spans="1:11" ht="12.75">
      <c r="A162" s="54">
        <v>102</v>
      </c>
      <c r="B162" s="84" t="s">
        <v>596</v>
      </c>
      <c r="C162" s="13" t="s">
        <v>385</v>
      </c>
      <c r="D162" s="1" t="s">
        <v>5</v>
      </c>
      <c r="E162" s="14" t="s">
        <v>386</v>
      </c>
      <c r="F162" s="63">
        <v>1050</v>
      </c>
      <c r="G162" s="64">
        <v>0.15666</v>
      </c>
      <c r="H162" s="7"/>
      <c r="I162" s="83"/>
      <c r="J162" s="83"/>
      <c r="K162" s="83"/>
    </row>
    <row r="163" spans="1:11" ht="12.75">
      <c r="A163" s="54">
        <v>103</v>
      </c>
      <c r="B163" s="84" t="s">
        <v>597</v>
      </c>
      <c r="C163" s="13" t="s">
        <v>380</v>
      </c>
      <c r="D163" s="1" t="s">
        <v>5</v>
      </c>
      <c r="E163" s="14" t="s">
        <v>381</v>
      </c>
      <c r="F163" s="63">
        <v>2000</v>
      </c>
      <c r="G163" s="64">
        <v>4.45</v>
      </c>
      <c r="H163" s="7"/>
      <c r="I163" s="83"/>
      <c r="J163" s="83"/>
      <c r="K163" s="83"/>
    </row>
    <row r="164" spans="1:11" ht="25.5">
      <c r="A164" s="54">
        <v>104</v>
      </c>
      <c r="B164" s="84" t="s">
        <v>598</v>
      </c>
      <c r="C164" s="13" t="s">
        <v>380</v>
      </c>
      <c r="D164" s="1" t="s">
        <v>50</v>
      </c>
      <c r="E164" s="14" t="s">
        <v>382</v>
      </c>
      <c r="F164" s="63">
        <v>5</v>
      </c>
      <c r="G164" s="64">
        <v>776.91</v>
      </c>
      <c r="H164" s="7"/>
      <c r="I164" s="83"/>
      <c r="J164" s="83"/>
      <c r="K164" s="83"/>
    </row>
    <row r="165" spans="1:11" ht="25.5">
      <c r="A165" s="107">
        <v>105</v>
      </c>
      <c r="B165" s="96" t="s">
        <v>599</v>
      </c>
      <c r="C165" s="13" t="s">
        <v>174</v>
      </c>
      <c r="D165" s="1" t="s">
        <v>5</v>
      </c>
      <c r="E165" s="14" t="s">
        <v>175</v>
      </c>
      <c r="F165" s="63">
        <v>4500</v>
      </c>
      <c r="G165" s="64">
        <v>0.369</v>
      </c>
      <c r="H165" s="7"/>
      <c r="I165" s="83"/>
      <c r="J165" s="93"/>
      <c r="K165" s="83"/>
    </row>
    <row r="166" spans="1:11" ht="25.5">
      <c r="A166" s="107"/>
      <c r="B166" s="97"/>
      <c r="C166" s="13" t="s">
        <v>174</v>
      </c>
      <c r="D166" s="1" t="s">
        <v>5</v>
      </c>
      <c r="E166" s="14" t="s">
        <v>96</v>
      </c>
      <c r="F166" s="63">
        <v>3600</v>
      </c>
      <c r="G166" s="64">
        <v>0.738</v>
      </c>
      <c r="H166" s="7"/>
      <c r="I166" s="83"/>
      <c r="J166" s="94"/>
      <c r="K166" s="83"/>
    </row>
    <row r="167" spans="1:11" ht="12.75">
      <c r="A167" s="107">
        <v>106</v>
      </c>
      <c r="B167" s="96" t="s">
        <v>600</v>
      </c>
      <c r="C167" s="13" t="s">
        <v>273</v>
      </c>
      <c r="D167" s="1" t="s">
        <v>5</v>
      </c>
      <c r="E167" s="14" t="s">
        <v>274</v>
      </c>
      <c r="F167" s="63">
        <v>120</v>
      </c>
      <c r="G167" s="64">
        <f>5.69/2.2</f>
        <v>2.5863636363636364</v>
      </c>
      <c r="H167" s="7"/>
      <c r="I167" s="83"/>
      <c r="J167" s="93"/>
      <c r="K167" s="83"/>
    </row>
    <row r="168" spans="1:11" ht="12.75">
      <c r="A168" s="107"/>
      <c r="B168" s="97"/>
      <c r="C168" s="13" t="s">
        <v>273</v>
      </c>
      <c r="D168" s="1" t="s">
        <v>5</v>
      </c>
      <c r="E168" s="14" t="s">
        <v>275</v>
      </c>
      <c r="F168" s="63">
        <f>11*12</f>
        <v>132</v>
      </c>
      <c r="G168" s="64">
        <f>2.26/2.2</f>
        <v>1.0272727272727271</v>
      </c>
      <c r="H168" s="7"/>
      <c r="I168" s="83"/>
      <c r="J168" s="94"/>
      <c r="K168" s="83"/>
    </row>
    <row r="169" spans="1:11" ht="12.75">
      <c r="A169" s="54">
        <v>107</v>
      </c>
      <c r="B169" s="84" t="s">
        <v>601</v>
      </c>
      <c r="C169" s="13" t="s">
        <v>341</v>
      </c>
      <c r="D169" s="1" t="s">
        <v>5</v>
      </c>
      <c r="E169" s="14" t="s">
        <v>342</v>
      </c>
      <c r="F169" s="63">
        <v>2000</v>
      </c>
      <c r="G169" s="64">
        <v>1.29532</v>
      </c>
      <c r="H169" s="7"/>
      <c r="I169" s="83"/>
      <c r="J169" s="83"/>
      <c r="K169" s="83"/>
    </row>
    <row r="170" spans="1:11" ht="12.75">
      <c r="A170" s="54">
        <v>108</v>
      </c>
      <c r="B170" s="84" t="s">
        <v>602</v>
      </c>
      <c r="C170" s="13" t="s">
        <v>315</v>
      </c>
      <c r="D170" s="1" t="s">
        <v>12</v>
      </c>
      <c r="E170" s="14" t="s">
        <v>316</v>
      </c>
      <c r="F170" s="63">
        <v>8000</v>
      </c>
      <c r="G170" s="64">
        <v>0.02627</v>
      </c>
      <c r="H170" s="7"/>
      <c r="I170" s="83"/>
      <c r="J170" s="83"/>
      <c r="K170" s="83"/>
    </row>
    <row r="171" spans="1:11" ht="12.75">
      <c r="A171" s="54">
        <v>109</v>
      </c>
      <c r="B171" s="84" t="s">
        <v>603</v>
      </c>
      <c r="C171" s="40" t="s">
        <v>193</v>
      </c>
      <c r="D171" s="10" t="s">
        <v>12</v>
      </c>
      <c r="E171" s="11" t="s">
        <v>77</v>
      </c>
      <c r="F171" s="67">
        <v>1000</v>
      </c>
      <c r="G171" s="65">
        <v>0.14364</v>
      </c>
      <c r="H171" s="7"/>
      <c r="I171" s="83"/>
      <c r="J171" s="83"/>
      <c r="K171" s="83"/>
    </row>
    <row r="172" spans="1:11" ht="12.75">
      <c r="A172" s="54">
        <v>110</v>
      </c>
      <c r="B172" s="84" t="s">
        <v>604</v>
      </c>
      <c r="C172" s="13" t="s">
        <v>71</v>
      </c>
      <c r="D172" s="1" t="s">
        <v>32</v>
      </c>
      <c r="E172" s="14" t="s">
        <v>72</v>
      </c>
      <c r="F172" s="63">
        <v>1200</v>
      </c>
      <c r="G172" s="64">
        <v>0.2227</v>
      </c>
      <c r="H172" s="7"/>
      <c r="I172" s="83"/>
      <c r="J172" s="83"/>
      <c r="K172" s="83"/>
    </row>
    <row r="173" spans="1:11" ht="25.5">
      <c r="A173" s="107">
        <v>111</v>
      </c>
      <c r="B173" s="96" t="s">
        <v>605</v>
      </c>
      <c r="C173" s="13" t="s">
        <v>68</v>
      </c>
      <c r="D173" s="1" t="s">
        <v>37</v>
      </c>
      <c r="E173" s="14" t="s">
        <v>69</v>
      </c>
      <c r="F173" s="63">
        <v>1700</v>
      </c>
      <c r="G173" s="64">
        <v>2.037</v>
      </c>
      <c r="H173" s="7"/>
      <c r="I173" s="83"/>
      <c r="J173" s="93"/>
      <c r="K173" s="83"/>
    </row>
    <row r="174" spans="1:11" ht="25.5">
      <c r="A174" s="107"/>
      <c r="B174" s="97"/>
      <c r="C174" s="13" t="s">
        <v>68</v>
      </c>
      <c r="D174" s="1" t="s">
        <v>12</v>
      </c>
      <c r="E174" s="14" t="s">
        <v>70</v>
      </c>
      <c r="F174" s="63">
        <v>9000</v>
      </c>
      <c r="G174" s="64">
        <v>0.1825</v>
      </c>
      <c r="H174" s="7"/>
      <c r="I174" s="83"/>
      <c r="J174" s="94"/>
      <c r="K174" s="83"/>
    </row>
    <row r="175" spans="1:11" ht="49.5" customHeight="1">
      <c r="A175" s="107">
        <v>112</v>
      </c>
      <c r="B175" s="96" t="s">
        <v>606</v>
      </c>
      <c r="C175" s="13" t="s">
        <v>73</v>
      </c>
      <c r="D175" s="1" t="s">
        <v>32</v>
      </c>
      <c r="E175" s="14" t="s">
        <v>74</v>
      </c>
      <c r="F175" s="63">
        <v>1000</v>
      </c>
      <c r="G175" s="64">
        <v>0.82</v>
      </c>
      <c r="H175" s="7"/>
      <c r="I175" s="83"/>
      <c r="J175" s="93"/>
      <c r="K175" s="83"/>
    </row>
    <row r="176" spans="1:11" ht="12.75">
      <c r="A176" s="107"/>
      <c r="B176" s="97"/>
      <c r="C176" s="13" t="s">
        <v>73</v>
      </c>
      <c r="D176" s="1" t="s">
        <v>32</v>
      </c>
      <c r="E176" s="14" t="s">
        <v>75</v>
      </c>
      <c r="F176" s="63">
        <v>300</v>
      </c>
      <c r="G176" s="64">
        <f>3.04/2.2</f>
        <v>1.3818181818181816</v>
      </c>
      <c r="H176" s="7"/>
      <c r="I176" s="83"/>
      <c r="J176" s="94"/>
      <c r="K176" s="83"/>
    </row>
    <row r="177" spans="1:11" ht="25.5">
      <c r="A177" s="54">
        <v>113</v>
      </c>
      <c r="B177" s="84" t="s">
        <v>607</v>
      </c>
      <c r="C177" s="13" t="s">
        <v>482</v>
      </c>
      <c r="D177" s="1" t="s">
        <v>32</v>
      </c>
      <c r="E177" s="14" t="s">
        <v>483</v>
      </c>
      <c r="F177" s="63">
        <v>1600</v>
      </c>
      <c r="G177" s="64">
        <v>5.6585</v>
      </c>
      <c r="H177" s="7"/>
      <c r="I177" s="83"/>
      <c r="J177" s="83"/>
      <c r="K177" s="83"/>
    </row>
    <row r="178" spans="1:11" ht="25.5">
      <c r="A178" s="54">
        <v>114</v>
      </c>
      <c r="B178" s="84" t="s">
        <v>608</v>
      </c>
      <c r="C178" s="13" t="s">
        <v>482</v>
      </c>
      <c r="D178" s="1" t="s">
        <v>713</v>
      </c>
      <c r="E178" s="14" t="s">
        <v>484</v>
      </c>
      <c r="F178" s="63">
        <v>11000</v>
      </c>
      <c r="G178" s="64">
        <v>11</v>
      </c>
      <c r="H178" s="7"/>
      <c r="I178" s="83"/>
      <c r="J178" s="83"/>
      <c r="K178" s="83"/>
    </row>
    <row r="179" spans="1:11" ht="12.75">
      <c r="A179" s="54">
        <v>115</v>
      </c>
      <c r="B179" s="84" t="s">
        <v>609</v>
      </c>
      <c r="C179" s="13" t="s">
        <v>136</v>
      </c>
      <c r="D179" s="1" t="s">
        <v>37</v>
      </c>
      <c r="E179" s="14" t="s">
        <v>72</v>
      </c>
      <c r="F179" s="63">
        <v>1700</v>
      </c>
      <c r="G179" s="64">
        <v>0.48</v>
      </c>
      <c r="H179" s="7"/>
      <c r="I179" s="83"/>
      <c r="J179" s="83"/>
      <c r="K179" s="83"/>
    </row>
    <row r="180" spans="1:11" ht="12.75">
      <c r="A180" s="54">
        <v>116</v>
      </c>
      <c r="B180" s="84" t="s">
        <v>610</v>
      </c>
      <c r="C180" s="13" t="s">
        <v>139</v>
      </c>
      <c r="D180" s="1" t="s">
        <v>5</v>
      </c>
      <c r="E180" s="14" t="s">
        <v>140</v>
      </c>
      <c r="F180" s="63">
        <v>2200</v>
      </c>
      <c r="G180" s="64">
        <v>3.29</v>
      </c>
      <c r="H180" s="7"/>
      <c r="I180" s="83"/>
      <c r="J180" s="83"/>
      <c r="K180" s="83"/>
    </row>
    <row r="181" spans="1:11" ht="12.75">
      <c r="A181" s="107">
        <v>117</v>
      </c>
      <c r="B181" s="96" t="s">
        <v>611</v>
      </c>
      <c r="C181" s="13" t="s">
        <v>141</v>
      </c>
      <c r="D181" s="1" t="s">
        <v>5</v>
      </c>
      <c r="E181" s="14" t="s">
        <v>142</v>
      </c>
      <c r="F181" s="63">
        <v>3500</v>
      </c>
      <c r="G181" s="64">
        <v>1.8384</v>
      </c>
      <c r="H181" s="7"/>
      <c r="I181" s="83"/>
      <c r="J181" s="93"/>
      <c r="K181" s="83"/>
    </row>
    <row r="182" spans="1:11" ht="12.75">
      <c r="A182" s="107"/>
      <c r="B182" s="98"/>
      <c r="C182" s="13" t="s">
        <v>141</v>
      </c>
      <c r="D182" s="1" t="s">
        <v>5</v>
      </c>
      <c r="E182" s="14" t="s">
        <v>143</v>
      </c>
      <c r="F182" s="63">
        <v>1000</v>
      </c>
      <c r="G182" s="64">
        <v>1.8499</v>
      </c>
      <c r="H182" s="7"/>
      <c r="I182" s="83"/>
      <c r="J182" s="95"/>
      <c r="K182" s="83"/>
    </row>
    <row r="183" spans="1:11" ht="12.75">
      <c r="A183" s="107"/>
      <c r="B183" s="97"/>
      <c r="C183" s="13" t="s">
        <v>141</v>
      </c>
      <c r="D183" s="1" t="s">
        <v>5</v>
      </c>
      <c r="E183" s="14" t="s">
        <v>144</v>
      </c>
      <c r="F183" s="63">
        <v>1800</v>
      </c>
      <c r="G183" s="64">
        <v>2.7223</v>
      </c>
      <c r="H183" s="7"/>
      <c r="I183" s="83"/>
      <c r="J183" s="94"/>
      <c r="K183" s="83"/>
    </row>
    <row r="184" spans="1:11" ht="12.75">
      <c r="A184" s="107">
        <v>118</v>
      </c>
      <c r="B184" s="96" t="s">
        <v>612</v>
      </c>
      <c r="C184" s="13" t="s">
        <v>145</v>
      </c>
      <c r="D184" s="1" t="s">
        <v>5</v>
      </c>
      <c r="E184" s="14" t="s">
        <v>146</v>
      </c>
      <c r="F184" s="63">
        <v>5100</v>
      </c>
      <c r="G184" s="64">
        <v>1.67</v>
      </c>
      <c r="H184" s="7"/>
      <c r="I184" s="83"/>
      <c r="J184" s="93"/>
      <c r="K184" s="83"/>
    </row>
    <row r="185" spans="1:11" ht="12.75">
      <c r="A185" s="107"/>
      <c r="B185" s="98"/>
      <c r="C185" s="13" t="s">
        <v>145</v>
      </c>
      <c r="D185" s="1" t="s">
        <v>5</v>
      </c>
      <c r="E185" s="14" t="s">
        <v>147</v>
      </c>
      <c r="F185" s="63">
        <v>3200</v>
      </c>
      <c r="G185" s="64">
        <v>1.43</v>
      </c>
      <c r="H185" s="7"/>
      <c r="I185" s="83"/>
      <c r="J185" s="95"/>
      <c r="K185" s="83"/>
    </row>
    <row r="186" spans="1:11" ht="12.75">
      <c r="A186" s="107"/>
      <c r="B186" s="97"/>
      <c r="C186" s="22" t="s">
        <v>145</v>
      </c>
      <c r="D186" s="1" t="s">
        <v>5</v>
      </c>
      <c r="E186" s="14" t="s">
        <v>144</v>
      </c>
      <c r="F186" s="63">
        <v>5200</v>
      </c>
      <c r="G186" s="64">
        <v>2.59</v>
      </c>
      <c r="H186" s="7"/>
      <c r="I186" s="83"/>
      <c r="J186" s="95"/>
      <c r="K186" s="83"/>
    </row>
    <row r="187" spans="1:11" ht="12.75">
      <c r="A187" s="54">
        <v>119</v>
      </c>
      <c r="B187" s="84" t="s">
        <v>613</v>
      </c>
      <c r="C187" s="13" t="s">
        <v>137</v>
      </c>
      <c r="D187" s="1" t="s">
        <v>37</v>
      </c>
      <c r="E187" s="14" t="s">
        <v>138</v>
      </c>
      <c r="F187" s="63">
        <v>1000</v>
      </c>
      <c r="G187" s="64">
        <v>3.55</v>
      </c>
      <c r="H187" s="7"/>
      <c r="I187" s="83"/>
      <c r="J187" s="89"/>
      <c r="K187" s="83"/>
    </row>
    <row r="188" spans="1:11" ht="12.75">
      <c r="A188" s="54">
        <v>120</v>
      </c>
      <c r="B188" s="84" t="s">
        <v>614</v>
      </c>
      <c r="C188" s="13" t="s">
        <v>88</v>
      </c>
      <c r="D188" s="1" t="s">
        <v>5</v>
      </c>
      <c r="E188" s="14" t="s">
        <v>89</v>
      </c>
      <c r="F188" s="63">
        <v>1000</v>
      </c>
      <c r="G188" s="64">
        <v>7.48</v>
      </c>
      <c r="H188" s="7"/>
      <c r="I188" s="83"/>
      <c r="J188" s="83"/>
      <c r="K188" s="83"/>
    </row>
    <row r="189" spans="1:11" ht="25.5">
      <c r="A189" s="54">
        <v>121</v>
      </c>
      <c r="B189" s="84" t="s">
        <v>615</v>
      </c>
      <c r="C189" s="13" t="s">
        <v>278</v>
      </c>
      <c r="D189" s="1" t="s">
        <v>32</v>
      </c>
      <c r="E189" s="14" t="s">
        <v>279</v>
      </c>
      <c r="F189" s="63">
        <v>1000</v>
      </c>
      <c r="G189" s="64">
        <v>9.45982</v>
      </c>
      <c r="H189" s="7"/>
      <c r="I189" s="83"/>
      <c r="J189" s="83"/>
      <c r="K189" s="83"/>
    </row>
    <row r="190" spans="1:11" ht="25.5">
      <c r="A190" s="54">
        <v>122</v>
      </c>
      <c r="B190" s="84" t="s">
        <v>616</v>
      </c>
      <c r="C190" s="40" t="s">
        <v>438</v>
      </c>
      <c r="D190" s="10" t="s">
        <v>12</v>
      </c>
      <c r="E190" s="11" t="s">
        <v>439</v>
      </c>
      <c r="F190" s="67">
        <v>800</v>
      </c>
      <c r="G190" s="65">
        <f>3.72/16/2.2</f>
        <v>0.10568181818181818</v>
      </c>
      <c r="H190" s="7"/>
      <c r="I190" s="83"/>
      <c r="J190" s="83"/>
      <c r="K190" s="83"/>
    </row>
    <row r="191" spans="1:11" ht="12.75">
      <c r="A191" s="116">
        <v>123</v>
      </c>
      <c r="B191" s="92" t="s">
        <v>617</v>
      </c>
      <c r="C191" s="13" t="s">
        <v>86</v>
      </c>
      <c r="D191" s="1" t="s">
        <v>12</v>
      </c>
      <c r="E191" s="14" t="s">
        <v>87</v>
      </c>
      <c r="F191" s="63">
        <v>990</v>
      </c>
      <c r="G191" s="64">
        <v>0.93962</v>
      </c>
      <c r="H191" s="7"/>
      <c r="I191" s="83"/>
      <c r="J191" s="91"/>
      <c r="K191" s="83"/>
    </row>
    <row r="192" spans="1:11" ht="12.75">
      <c r="A192" s="107">
        <v>124</v>
      </c>
      <c r="B192" s="96" t="s">
        <v>618</v>
      </c>
      <c r="C192" s="13" t="s">
        <v>157</v>
      </c>
      <c r="D192" s="1" t="s">
        <v>12</v>
      </c>
      <c r="E192" s="14" t="s">
        <v>158</v>
      </c>
      <c r="F192" s="63">
        <v>826</v>
      </c>
      <c r="G192" s="64">
        <v>0.32857</v>
      </c>
      <c r="H192" s="7"/>
      <c r="I192" s="83"/>
      <c r="J192" s="93"/>
      <c r="K192" s="83"/>
    </row>
    <row r="193" spans="1:11" ht="12.75">
      <c r="A193" s="107"/>
      <c r="B193" s="97"/>
      <c r="C193" s="13" t="s">
        <v>157</v>
      </c>
      <c r="D193" s="1" t="s">
        <v>32</v>
      </c>
      <c r="E193" s="14" t="s">
        <v>158</v>
      </c>
      <c r="F193" s="63">
        <v>300</v>
      </c>
      <c r="G193" s="64">
        <v>8.98</v>
      </c>
      <c r="H193" s="7"/>
      <c r="I193" s="83"/>
      <c r="J193" s="94"/>
      <c r="K193" s="83"/>
    </row>
    <row r="194" spans="1:11" ht="12.75">
      <c r="A194" s="54">
        <v>125</v>
      </c>
      <c r="B194" s="84" t="s">
        <v>619</v>
      </c>
      <c r="C194" s="13" t="s">
        <v>159</v>
      </c>
      <c r="D194" s="1" t="s">
        <v>5</v>
      </c>
      <c r="E194" s="14" t="s">
        <v>160</v>
      </c>
      <c r="F194" s="63">
        <v>600</v>
      </c>
      <c r="G194" s="64">
        <v>0.45978</v>
      </c>
      <c r="H194" s="7"/>
      <c r="I194" s="83"/>
      <c r="J194" s="83"/>
      <c r="K194" s="83"/>
    </row>
    <row r="195" spans="1:11" ht="12.75">
      <c r="A195" s="107">
        <v>126</v>
      </c>
      <c r="B195" s="96" t="s">
        <v>620</v>
      </c>
      <c r="C195" s="13" t="s">
        <v>54</v>
      </c>
      <c r="D195" s="1" t="s">
        <v>55</v>
      </c>
      <c r="E195" s="14" t="s">
        <v>56</v>
      </c>
      <c r="F195" s="63">
        <v>1000</v>
      </c>
      <c r="G195" s="64">
        <v>0.63004</v>
      </c>
      <c r="H195" s="7"/>
      <c r="I195" s="83"/>
      <c r="J195" s="93"/>
      <c r="K195" s="83"/>
    </row>
    <row r="196" spans="1:11" ht="12.75">
      <c r="A196" s="107"/>
      <c r="B196" s="97"/>
      <c r="C196" s="13" t="s">
        <v>54</v>
      </c>
      <c r="D196" s="1" t="s">
        <v>5</v>
      </c>
      <c r="E196" s="14" t="s">
        <v>57</v>
      </c>
      <c r="F196" s="63">
        <v>1000</v>
      </c>
      <c r="G196" s="64">
        <v>1.71314</v>
      </c>
      <c r="H196" s="7"/>
      <c r="I196" s="83"/>
      <c r="J196" s="94"/>
      <c r="K196" s="83"/>
    </row>
    <row r="197" spans="1:11" ht="12.75">
      <c r="A197" s="54">
        <v>127</v>
      </c>
      <c r="B197" s="84" t="s">
        <v>621</v>
      </c>
      <c r="C197" s="13" t="s">
        <v>268</v>
      </c>
      <c r="D197" s="1" t="s">
        <v>5</v>
      </c>
      <c r="E197" s="14" t="s">
        <v>269</v>
      </c>
      <c r="F197" s="63">
        <v>5000</v>
      </c>
      <c r="G197" s="64">
        <v>0.48</v>
      </c>
      <c r="H197" s="7"/>
      <c r="I197" s="83"/>
      <c r="J197" s="83"/>
      <c r="K197" s="83"/>
    </row>
    <row r="198" spans="1:11" ht="12.75">
      <c r="A198" s="54">
        <v>128</v>
      </c>
      <c r="B198" s="84" t="s">
        <v>622</v>
      </c>
      <c r="C198" s="9" t="s">
        <v>445</v>
      </c>
      <c r="D198" s="15" t="s">
        <v>5</v>
      </c>
      <c r="E198" s="11" t="s">
        <v>26</v>
      </c>
      <c r="F198" s="73">
        <v>200</v>
      </c>
      <c r="G198" s="62">
        <v>2.26</v>
      </c>
      <c r="H198" s="7"/>
      <c r="I198" s="83"/>
      <c r="J198" s="83"/>
      <c r="K198" s="83"/>
    </row>
    <row r="199" spans="1:11" ht="36">
      <c r="A199" s="54">
        <v>129</v>
      </c>
      <c r="B199" s="84" t="s">
        <v>623</v>
      </c>
      <c r="C199" s="13" t="s">
        <v>151</v>
      </c>
      <c r="D199" s="35" t="s">
        <v>152</v>
      </c>
      <c r="E199" s="14" t="s">
        <v>153</v>
      </c>
      <c r="F199" s="63">
        <v>2300</v>
      </c>
      <c r="G199" s="64">
        <v>3.48578</v>
      </c>
      <c r="H199" s="7"/>
      <c r="I199" s="83"/>
      <c r="J199" s="83"/>
      <c r="K199" s="83"/>
    </row>
    <row r="200" spans="1:11" ht="12.75">
      <c r="A200" s="54">
        <v>130</v>
      </c>
      <c r="B200" s="84" t="s">
        <v>624</v>
      </c>
      <c r="C200" s="13" t="s">
        <v>151</v>
      </c>
      <c r="D200" s="1" t="s">
        <v>12</v>
      </c>
      <c r="E200" s="14" t="s">
        <v>154</v>
      </c>
      <c r="F200" s="63">
        <v>5304</v>
      </c>
      <c r="G200" s="64">
        <v>0.67</v>
      </c>
      <c r="H200" s="7"/>
      <c r="I200" s="83"/>
      <c r="J200" s="83"/>
      <c r="K200" s="83"/>
    </row>
    <row r="201" spans="1:11" ht="12.75">
      <c r="A201" s="107">
        <v>131</v>
      </c>
      <c r="B201" s="96" t="s">
        <v>625</v>
      </c>
      <c r="C201" s="13" t="s">
        <v>314</v>
      </c>
      <c r="D201" s="1" t="s">
        <v>12</v>
      </c>
      <c r="E201" s="14" t="s">
        <v>158</v>
      </c>
      <c r="F201" s="63">
        <v>12000</v>
      </c>
      <c r="G201" s="64">
        <v>1.6</v>
      </c>
      <c r="H201" s="7"/>
      <c r="I201" s="83"/>
      <c r="J201" s="93"/>
      <c r="K201" s="83"/>
    </row>
    <row r="202" spans="1:11" ht="12.75">
      <c r="A202" s="107"/>
      <c r="B202" s="97"/>
      <c r="C202" s="13" t="s">
        <v>314</v>
      </c>
      <c r="D202" s="1" t="s">
        <v>32</v>
      </c>
      <c r="E202" s="14" t="s">
        <v>158</v>
      </c>
      <c r="F202" s="63">
        <v>7000</v>
      </c>
      <c r="G202" s="64">
        <v>19.788</v>
      </c>
      <c r="H202" s="7"/>
      <c r="I202" s="83"/>
      <c r="J202" s="94"/>
      <c r="K202" s="83"/>
    </row>
    <row r="203" spans="1:11" ht="12.75">
      <c r="A203" s="107">
        <v>132</v>
      </c>
      <c r="B203" s="96" t="s">
        <v>626</v>
      </c>
      <c r="C203" s="13" t="s">
        <v>458</v>
      </c>
      <c r="D203" s="1" t="s">
        <v>32</v>
      </c>
      <c r="E203" s="14" t="s">
        <v>459</v>
      </c>
      <c r="F203" s="63">
        <v>200</v>
      </c>
      <c r="G203" s="64">
        <v>3.1</v>
      </c>
      <c r="H203" s="7"/>
      <c r="I203" s="83"/>
      <c r="J203" s="93"/>
      <c r="K203" s="83"/>
    </row>
    <row r="204" spans="1:11" ht="12.75">
      <c r="A204" s="107"/>
      <c r="B204" s="97"/>
      <c r="C204" s="13" t="s">
        <v>458</v>
      </c>
      <c r="D204" s="1" t="s">
        <v>32</v>
      </c>
      <c r="E204" s="14" t="s">
        <v>460</v>
      </c>
      <c r="F204" s="63">
        <v>800</v>
      </c>
      <c r="G204" s="64">
        <v>1.9</v>
      </c>
      <c r="H204" s="7"/>
      <c r="I204" s="83"/>
      <c r="J204" s="94"/>
      <c r="K204" s="83"/>
    </row>
    <row r="205" spans="1:11" ht="12.75">
      <c r="A205" s="54">
        <v>133</v>
      </c>
      <c r="B205" s="84" t="s">
        <v>627</v>
      </c>
      <c r="C205" s="13" t="s">
        <v>347</v>
      </c>
      <c r="D205" s="1" t="s">
        <v>32</v>
      </c>
      <c r="E205" s="14" t="s">
        <v>348</v>
      </c>
      <c r="F205" s="63">
        <v>4700</v>
      </c>
      <c r="G205" s="64">
        <v>0.57851</v>
      </c>
      <c r="H205" s="7"/>
      <c r="I205" s="83"/>
      <c r="J205" s="83"/>
      <c r="K205" s="83"/>
    </row>
    <row r="206" spans="1:11" ht="12.75">
      <c r="A206" s="54">
        <v>134</v>
      </c>
      <c r="B206" s="84" t="s">
        <v>628</v>
      </c>
      <c r="C206" s="9" t="s">
        <v>227</v>
      </c>
      <c r="D206" s="15" t="s">
        <v>32</v>
      </c>
      <c r="E206" s="11" t="s">
        <v>228</v>
      </c>
      <c r="F206" s="73">
        <v>2500</v>
      </c>
      <c r="G206" s="62">
        <v>14.1</v>
      </c>
      <c r="H206" s="7"/>
      <c r="I206" s="83"/>
      <c r="J206" s="83"/>
      <c r="K206" s="83"/>
    </row>
    <row r="207" spans="1:11" ht="12.75">
      <c r="A207" s="107">
        <v>135</v>
      </c>
      <c r="B207" s="96" t="s">
        <v>629</v>
      </c>
      <c r="C207" s="13" t="s">
        <v>227</v>
      </c>
      <c r="D207" s="1" t="s">
        <v>12</v>
      </c>
      <c r="E207" s="14" t="s">
        <v>165</v>
      </c>
      <c r="F207" s="63">
        <v>900</v>
      </c>
      <c r="G207" s="64">
        <f>3.98/2.2</f>
        <v>1.8090909090909089</v>
      </c>
      <c r="H207" s="7"/>
      <c r="I207" s="83"/>
      <c r="J207" s="93"/>
      <c r="K207" s="83"/>
    </row>
    <row r="208" spans="1:11" ht="12.75">
      <c r="A208" s="107"/>
      <c r="B208" s="97"/>
      <c r="C208" s="13" t="s">
        <v>227</v>
      </c>
      <c r="D208" s="1" t="s">
        <v>12</v>
      </c>
      <c r="E208" s="14" t="s">
        <v>85</v>
      </c>
      <c r="F208" s="63">
        <v>140</v>
      </c>
      <c r="G208" s="64">
        <v>1.53</v>
      </c>
      <c r="H208" s="7"/>
      <c r="I208" s="83"/>
      <c r="J208" s="95"/>
      <c r="K208" s="83"/>
    </row>
    <row r="209" spans="1:11" ht="12.75">
      <c r="A209" s="54">
        <v>136</v>
      </c>
      <c r="B209" s="84" t="s">
        <v>630</v>
      </c>
      <c r="C209" s="13" t="s">
        <v>296</v>
      </c>
      <c r="D209" s="1" t="s">
        <v>25</v>
      </c>
      <c r="E209" s="14" t="s">
        <v>77</v>
      </c>
      <c r="F209" s="63">
        <v>192</v>
      </c>
      <c r="G209" s="64">
        <v>0.43119</v>
      </c>
      <c r="H209" s="7"/>
      <c r="I209" s="83"/>
      <c r="J209" s="89"/>
      <c r="K209" s="83"/>
    </row>
    <row r="210" spans="1:11" ht="12.75">
      <c r="A210" s="107">
        <v>137</v>
      </c>
      <c r="B210" s="96" t="s">
        <v>631</v>
      </c>
      <c r="C210" s="41" t="s">
        <v>215</v>
      </c>
      <c r="D210" s="42" t="s">
        <v>12</v>
      </c>
      <c r="E210" s="28" t="s">
        <v>158</v>
      </c>
      <c r="F210" s="43">
        <v>800</v>
      </c>
      <c r="G210" s="44">
        <v>0.08</v>
      </c>
      <c r="H210" s="7"/>
      <c r="I210" s="83"/>
      <c r="J210" s="93"/>
      <c r="K210" s="83"/>
    </row>
    <row r="211" spans="1:11" ht="12.75">
      <c r="A211" s="107"/>
      <c r="B211" s="97"/>
      <c r="C211" s="41" t="s">
        <v>215</v>
      </c>
      <c r="D211" s="42" t="s">
        <v>5</v>
      </c>
      <c r="E211" s="28" t="s">
        <v>216</v>
      </c>
      <c r="F211" s="43">
        <v>50</v>
      </c>
      <c r="G211" s="44">
        <v>0.21</v>
      </c>
      <c r="H211" s="7"/>
      <c r="I211" s="83"/>
      <c r="J211" s="95"/>
      <c r="K211" s="83"/>
    </row>
    <row r="212" spans="1:11" ht="12.75">
      <c r="A212" s="54">
        <v>138</v>
      </c>
      <c r="B212" s="84" t="s">
        <v>632</v>
      </c>
      <c r="C212" s="2" t="s">
        <v>9</v>
      </c>
      <c r="D212" s="3" t="s">
        <v>5</v>
      </c>
      <c r="E212" s="4" t="s">
        <v>10</v>
      </c>
      <c r="F212" s="5">
        <v>600</v>
      </c>
      <c r="G212" s="6">
        <v>1.45</v>
      </c>
      <c r="H212" s="7"/>
      <c r="I212" s="83"/>
      <c r="J212" s="89"/>
      <c r="K212" s="83"/>
    </row>
    <row r="213" spans="1:11" ht="12.75">
      <c r="A213" s="54">
        <v>139</v>
      </c>
      <c r="B213" s="84" t="s">
        <v>633</v>
      </c>
      <c r="C213" s="23" t="s">
        <v>84</v>
      </c>
      <c r="D213" s="1" t="s">
        <v>12</v>
      </c>
      <c r="E213" s="14" t="s">
        <v>85</v>
      </c>
      <c r="F213" s="24">
        <v>600</v>
      </c>
      <c r="G213" s="66">
        <v>0.13</v>
      </c>
      <c r="H213" s="7"/>
      <c r="I213" s="83"/>
      <c r="J213" s="83"/>
      <c r="K213" s="83"/>
    </row>
    <row r="214" spans="1:11" ht="12.75">
      <c r="A214" s="54">
        <v>140</v>
      </c>
      <c r="B214" s="84" t="s">
        <v>634</v>
      </c>
      <c r="C214" s="13" t="s">
        <v>262</v>
      </c>
      <c r="D214" s="1" t="s">
        <v>5</v>
      </c>
      <c r="E214" s="14" t="s">
        <v>263</v>
      </c>
      <c r="F214" s="63">
        <v>60</v>
      </c>
      <c r="G214" s="64">
        <v>22</v>
      </c>
      <c r="H214" s="7"/>
      <c r="I214" s="83"/>
      <c r="J214" s="83"/>
      <c r="K214" s="83"/>
    </row>
    <row r="215" spans="1:11" ht="25.5">
      <c r="A215" s="54">
        <v>141</v>
      </c>
      <c r="B215" s="84" t="s">
        <v>635</v>
      </c>
      <c r="C215" s="13" t="s">
        <v>280</v>
      </c>
      <c r="D215" s="1" t="s">
        <v>37</v>
      </c>
      <c r="E215" s="14" t="s">
        <v>281</v>
      </c>
      <c r="F215" s="63">
        <v>40</v>
      </c>
      <c r="G215" s="64">
        <v>30</v>
      </c>
      <c r="H215" s="7"/>
      <c r="I215" s="83"/>
      <c r="J215" s="83"/>
      <c r="K215" s="83"/>
    </row>
    <row r="216" spans="1:11" ht="25.5">
      <c r="A216" s="54">
        <v>142</v>
      </c>
      <c r="B216" s="84" t="s">
        <v>636</v>
      </c>
      <c r="C216" s="13" t="s">
        <v>282</v>
      </c>
      <c r="D216" s="1" t="s">
        <v>50</v>
      </c>
      <c r="E216" s="14" t="s">
        <v>283</v>
      </c>
      <c r="F216" s="63">
        <v>40</v>
      </c>
      <c r="G216" s="64">
        <v>19.5</v>
      </c>
      <c r="H216" s="7"/>
      <c r="I216" s="83"/>
      <c r="J216" s="83"/>
      <c r="K216" s="83"/>
    </row>
    <row r="217" spans="1:11" ht="12.75">
      <c r="A217" s="107">
        <v>143</v>
      </c>
      <c r="B217" s="96" t="s">
        <v>637</v>
      </c>
      <c r="C217" s="13" t="s">
        <v>345</v>
      </c>
      <c r="D217" s="1" t="s">
        <v>37</v>
      </c>
      <c r="E217" s="14" t="s">
        <v>70</v>
      </c>
      <c r="F217" s="26">
        <v>10</v>
      </c>
      <c r="G217" s="64">
        <v>12.58794</v>
      </c>
      <c r="H217" s="7"/>
      <c r="I217" s="83"/>
      <c r="J217" s="93"/>
      <c r="K217" s="83"/>
    </row>
    <row r="218" spans="1:11" ht="12.75">
      <c r="A218" s="107"/>
      <c r="B218" s="98"/>
      <c r="C218" s="13" t="s">
        <v>345</v>
      </c>
      <c r="D218" s="1" t="s">
        <v>37</v>
      </c>
      <c r="E218" s="14" t="s">
        <v>346</v>
      </c>
      <c r="F218" s="26">
        <v>10</v>
      </c>
      <c r="G218" s="64">
        <v>58.99878</v>
      </c>
      <c r="H218" s="7"/>
      <c r="I218" s="83"/>
      <c r="J218" s="95"/>
      <c r="K218" s="83"/>
    </row>
    <row r="219" spans="1:11" ht="12.75">
      <c r="A219" s="107"/>
      <c r="B219" s="97"/>
      <c r="C219" s="13" t="s">
        <v>345</v>
      </c>
      <c r="D219" s="1" t="s">
        <v>37</v>
      </c>
      <c r="E219" s="14" t="s">
        <v>85</v>
      </c>
      <c r="F219" s="63">
        <v>60</v>
      </c>
      <c r="G219" s="64">
        <v>1.25874</v>
      </c>
      <c r="H219" s="7"/>
      <c r="I219" s="83"/>
      <c r="J219" s="94"/>
      <c r="K219" s="83"/>
    </row>
    <row r="220" spans="1:11" ht="12.75">
      <c r="A220" s="54">
        <v>144</v>
      </c>
      <c r="B220" s="84" t="s">
        <v>638</v>
      </c>
      <c r="C220" s="45" t="s">
        <v>231</v>
      </c>
      <c r="D220" s="18" t="s">
        <v>32</v>
      </c>
      <c r="E220" s="19" t="s">
        <v>232</v>
      </c>
      <c r="F220" s="20">
        <v>350</v>
      </c>
      <c r="G220" s="46">
        <v>6.08106</v>
      </c>
      <c r="H220" s="7"/>
      <c r="I220" s="83"/>
      <c r="J220" s="83"/>
      <c r="K220" s="83"/>
    </row>
    <row r="221" spans="1:11" ht="12.75">
      <c r="A221" s="54">
        <v>145</v>
      </c>
      <c r="B221" s="84" t="s">
        <v>639</v>
      </c>
      <c r="C221" s="13" t="s">
        <v>463</v>
      </c>
      <c r="D221" s="1" t="s">
        <v>5</v>
      </c>
      <c r="E221" s="14" t="s">
        <v>464</v>
      </c>
      <c r="F221" s="63">
        <v>120</v>
      </c>
      <c r="G221" s="64">
        <v>5.97727</v>
      </c>
      <c r="H221" s="7"/>
      <c r="I221" s="83"/>
      <c r="J221" s="83"/>
      <c r="K221" s="83"/>
    </row>
    <row r="222" spans="1:11" ht="12.75">
      <c r="A222" s="54">
        <v>146</v>
      </c>
      <c r="B222" s="84" t="s">
        <v>640</v>
      </c>
      <c r="C222" s="13" t="s">
        <v>217</v>
      </c>
      <c r="D222" s="1" t="s">
        <v>37</v>
      </c>
      <c r="E222" s="14" t="s">
        <v>218</v>
      </c>
      <c r="F222" s="63">
        <v>160</v>
      </c>
      <c r="G222" s="64">
        <v>5.48</v>
      </c>
      <c r="H222" s="7"/>
      <c r="I222" s="83"/>
      <c r="J222" s="83"/>
      <c r="K222" s="83"/>
    </row>
    <row r="223" spans="1:11" ht="12.75">
      <c r="A223" s="54">
        <v>147</v>
      </c>
      <c r="B223" s="84" t="s">
        <v>641</v>
      </c>
      <c r="C223" s="13" t="s">
        <v>390</v>
      </c>
      <c r="D223" s="1" t="s">
        <v>32</v>
      </c>
      <c r="E223" s="14" t="s">
        <v>391</v>
      </c>
      <c r="F223" s="63">
        <v>80</v>
      </c>
      <c r="G223" s="64">
        <v>89.85</v>
      </c>
      <c r="H223" s="7"/>
      <c r="I223" s="83"/>
      <c r="J223" s="83"/>
      <c r="K223" s="83"/>
    </row>
    <row r="224" spans="1:11" ht="12.75">
      <c r="A224" s="54">
        <v>148</v>
      </c>
      <c r="B224" s="84" t="s">
        <v>642</v>
      </c>
      <c r="C224" s="40" t="s">
        <v>194</v>
      </c>
      <c r="D224" s="10" t="s">
        <v>32</v>
      </c>
      <c r="E224" s="11" t="s">
        <v>195</v>
      </c>
      <c r="F224" s="67">
        <v>80</v>
      </c>
      <c r="G224" s="65">
        <v>42.13</v>
      </c>
      <c r="H224" s="7"/>
      <c r="I224" s="83"/>
      <c r="J224" s="83"/>
      <c r="K224" s="83"/>
    </row>
    <row r="225" spans="1:11" ht="12.75">
      <c r="A225" s="107">
        <v>149</v>
      </c>
      <c r="B225" s="96" t="s">
        <v>643</v>
      </c>
      <c r="C225" s="17" t="s">
        <v>201</v>
      </c>
      <c r="D225" s="18" t="s">
        <v>32</v>
      </c>
      <c r="E225" s="19" t="s">
        <v>202</v>
      </c>
      <c r="F225" s="20">
        <v>600</v>
      </c>
      <c r="G225" s="21">
        <v>40</v>
      </c>
      <c r="H225" s="7"/>
      <c r="I225" s="83"/>
      <c r="J225" s="93"/>
      <c r="K225" s="83"/>
    </row>
    <row r="226" spans="1:11" ht="12.75">
      <c r="A226" s="107"/>
      <c r="B226" s="97"/>
      <c r="C226" s="17" t="s">
        <v>201</v>
      </c>
      <c r="D226" s="18" t="s">
        <v>32</v>
      </c>
      <c r="E226" s="19" t="s">
        <v>203</v>
      </c>
      <c r="F226" s="20">
        <v>250</v>
      </c>
      <c r="G226" s="21">
        <v>80</v>
      </c>
      <c r="H226" s="7"/>
      <c r="I226" s="83"/>
      <c r="J226" s="94"/>
      <c r="K226" s="83"/>
    </row>
    <row r="227" spans="1:11" ht="12.75">
      <c r="A227" s="54">
        <v>150</v>
      </c>
      <c r="B227" s="84" t="s">
        <v>644</v>
      </c>
      <c r="C227" s="13" t="s">
        <v>353</v>
      </c>
      <c r="D227" s="1" t="s">
        <v>5</v>
      </c>
      <c r="E227" s="14" t="s">
        <v>354</v>
      </c>
      <c r="F227" s="63">
        <v>120</v>
      </c>
      <c r="G227" s="64">
        <v>42.76</v>
      </c>
      <c r="H227" s="7"/>
      <c r="I227" s="83"/>
      <c r="J227" s="83"/>
      <c r="K227" s="83"/>
    </row>
    <row r="228" spans="1:11" ht="12.75">
      <c r="A228" s="107">
        <v>151</v>
      </c>
      <c r="B228" s="96" t="s">
        <v>645</v>
      </c>
      <c r="C228" s="13" t="s">
        <v>129</v>
      </c>
      <c r="D228" s="1" t="s">
        <v>32</v>
      </c>
      <c r="E228" s="14" t="s">
        <v>130</v>
      </c>
      <c r="F228" s="63">
        <v>240</v>
      </c>
      <c r="G228" s="64">
        <v>6.95</v>
      </c>
      <c r="H228" s="7"/>
      <c r="I228" s="83"/>
      <c r="J228" s="93"/>
      <c r="K228" s="83"/>
    </row>
    <row r="229" spans="1:11" ht="12.75">
      <c r="A229" s="107"/>
      <c r="B229" s="98"/>
      <c r="C229" s="13" t="s">
        <v>129</v>
      </c>
      <c r="D229" s="1" t="s">
        <v>32</v>
      </c>
      <c r="E229" s="14" t="s">
        <v>131</v>
      </c>
      <c r="F229" s="63">
        <v>240</v>
      </c>
      <c r="G229" s="64">
        <v>3.35</v>
      </c>
      <c r="H229" s="7"/>
      <c r="I229" s="83"/>
      <c r="J229" s="95"/>
      <c r="K229" s="83"/>
    </row>
    <row r="230" spans="1:11" ht="12.75">
      <c r="A230" s="107"/>
      <c r="B230" s="97"/>
      <c r="C230" s="13" t="s">
        <v>129</v>
      </c>
      <c r="D230" s="1" t="s">
        <v>32</v>
      </c>
      <c r="E230" s="14" t="s">
        <v>132</v>
      </c>
      <c r="F230" s="63">
        <v>120</v>
      </c>
      <c r="G230" s="64">
        <f>G228*3</f>
        <v>20.85</v>
      </c>
      <c r="H230" s="7"/>
      <c r="I230" s="83"/>
      <c r="J230" s="94"/>
      <c r="K230" s="83"/>
    </row>
    <row r="231" spans="1:11" ht="12.75">
      <c r="A231" s="54">
        <v>152</v>
      </c>
      <c r="B231" s="84" t="s">
        <v>646</v>
      </c>
      <c r="C231" s="13" t="s">
        <v>155</v>
      </c>
      <c r="D231" s="1" t="s">
        <v>37</v>
      </c>
      <c r="E231" s="14" t="s">
        <v>156</v>
      </c>
      <c r="F231" s="63">
        <v>200</v>
      </c>
      <c r="G231" s="64">
        <v>11.03</v>
      </c>
      <c r="H231" s="7"/>
      <c r="I231" s="83"/>
      <c r="J231" s="83"/>
      <c r="K231" s="83"/>
    </row>
    <row r="232" spans="1:11" ht="38.25">
      <c r="A232" s="107">
        <v>153</v>
      </c>
      <c r="B232" s="96" t="s">
        <v>647</v>
      </c>
      <c r="C232" s="13" t="s">
        <v>387</v>
      </c>
      <c r="D232" s="3" t="s">
        <v>32</v>
      </c>
      <c r="E232" s="14" t="s">
        <v>388</v>
      </c>
      <c r="F232" s="63">
        <v>60</v>
      </c>
      <c r="G232" s="64">
        <v>85</v>
      </c>
      <c r="H232" s="7"/>
      <c r="I232" s="83"/>
      <c r="J232" s="93"/>
      <c r="K232" s="83"/>
    </row>
    <row r="233" spans="1:11" ht="38.25">
      <c r="A233" s="107"/>
      <c r="B233" s="98"/>
      <c r="C233" s="13" t="s">
        <v>387</v>
      </c>
      <c r="D233" s="3" t="s">
        <v>32</v>
      </c>
      <c r="E233" s="14" t="s">
        <v>389</v>
      </c>
      <c r="F233" s="63">
        <v>210</v>
      </c>
      <c r="G233" s="64">
        <v>135</v>
      </c>
      <c r="H233" s="7"/>
      <c r="I233" s="83"/>
      <c r="J233" s="95"/>
      <c r="K233" s="83"/>
    </row>
    <row r="234" spans="1:11" ht="12.75">
      <c r="A234" s="107"/>
      <c r="B234" s="97"/>
      <c r="C234" s="13" t="s">
        <v>387</v>
      </c>
      <c r="D234" s="3" t="s">
        <v>32</v>
      </c>
      <c r="E234" s="14" t="s">
        <v>412</v>
      </c>
      <c r="F234" s="63">
        <v>100</v>
      </c>
      <c r="G234" s="64">
        <v>202.5</v>
      </c>
      <c r="H234" s="7"/>
      <c r="I234" s="83"/>
      <c r="J234" s="94"/>
      <c r="K234" s="83"/>
    </row>
    <row r="235" spans="1:11" ht="12.75">
      <c r="A235" s="107">
        <v>154</v>
      </c>
      <c r="B235" s="96" t="s">
        <v>648</v>
      </c>
      <c r="C235" s="9" t="s">
        <v>293</v>
      </c>
      <c r="D235" s="15" t="s">
        <v>37</v>
      </c>
      <c r="E235" s="11" t="s">
        <v>77</v>
      </c>
      <c r="F235" s="73">
        <v>50</v>
      </c>
      <c r="G235" s="62">
        <v>64</v>
      </c>
      <c r="H235" s="7"/>
      <c r="I235" s="83"/>
      <c r="J235" s="93"/>
      <c r="K235" s="83"/>
    </row>
    <row r="236" spans="1:11" ht="12.75">
      <c r="A236" s="107"/>
      <c r="B236" s="97"/>
      <c r="C236" s="9" t="s">
        <v>293</v>
      </c>
      <c r="D236" s="15" t="s">
        <v>37</v>
      </c>
      <c r="E236" s="11" t="s">
        <v>80</v>
      </c>
      <c r="F236" s="73">
        <v>50</v>
      </c>
      <c r="G236" s="62">
        <v>23</v>
      </c>
      <c r="H236" s="7"/>
      <c r="I236" s="83"/>
      <c r="J236" s="94"/>
      <c r="K236" s="83"/>
    </row>
    <row r="237" spans="1:11" ht="24">
      <c r="A237" s="109">
        <v>155</v>
      </c>
      <c r="B237" s="96" t="s">
        <v>649</v>
      </c>
      <c r="C237" s="9" t="s">
        <v>479</v>
      </c>
      <c r="D237" s="15" t="s">
        <v>480</v>
      </c>
      <c r="E237" s="11" t="s">
        <v>85</v>
      </c>
      <c r="F237" s="73">
        <v>280</v>
      </c>
      <c r="G237" s="62">
        <v>1.63</v>
      </c>
      <c r="H237" s="7"/>
      <c r="I237" s="83"/>
      <c r="J237" s="93"/>
      <c r="K237" s="83"/>
    </row>
    <row r="238" spans="1:11" ht="24">
      <c r="A238" s="110"/>
      <c r="B238" s="97"/>
      <c r="C238" s="9" t="s">
        <v>479</v>
      </c>
      <c r="D238" s="15" t="s">
        <v>481</v>
      </c>
      <c r="E238" s="11" t="s">
        <v>26</v>
      </c>
      <c r="F238" s="73">
        <v>280</v>
      </c>
      <c r="G238" s="62">
        <v>4.82</v>
      </c>
      <c r="H238" s="7"/>
      <c r="I238" s="83"/>
      <c r="J238" s="94"/>
      <c r="K238" s="83"/>
    </row>
    <row r="239" spans="1:11" ht="12.75">
      <c r="A239" s="54">
        <v>156</v>
      </c>
      <c r="B239" s="84" t="s">
        <v>650</v>
      </c>
      <c r="C239" s="13" t="s">
        <v>310</v>
      </c>
      <c r="D239" s="1" t="s">
        <v>50</v>
      </c>
      <c r="E239" s="14" t="s">
        <v>311</v>
      </c>
      <c r="F239" s="63">
        <v>200</v>
      </c>
      <c r="G239" s="64">
        <v>75</v>
      </c>
      <c r="H239" s="7"/>
      <c r="I239" s="83"/>
      <c r="J239" s="83"/>
      <c r="K239" s="83"/>
    </row>
    <row r="240" spans="1:11" ht="38.25">
      <c r="A240" s="54">
        <v>157</v>
      </c>
      <c r="B240" s="84" t="s">
        <v>651</v>
      </c>
      <c r="C240" s="13" t="s">
        <v>477</v>
      </c>
      <c r="D240" s="1" t="s">
        <v>50</v>
      </c>
      <c r="E240" s="14" t="s">
        <v>478</v>
      </c>
      <c r="F240" s="63">
        <v>2550</v>
      </c>
      <c r="G240" s="64">
        <v>46.3536</v>
      </c>
      <c r="H240" s="7"/>
      <c r="I240" s="83"/>
      <c r="J240" s="83"/>
      <c r="K240" s="83"/>
    </row>
    <row r="241" spans="1:11" ht="12.75">
      <c r="A241" s="54">
        <v>158</v>
      </c>
      <c r="B241" s="84" t="s">
        <v>652</v>
      </c>
      <c r="C241" s="9" t="s">
        <v>179</v>
      </c>
      <c r="D241" s="10" t="s">
        <v>5</v>
      </c>
      <c r="E241" s="11" t="s">
        <v>180</v>
      </c>
      <c r="F241" s="67">
        <v>1800</v>
      </c>
      <c r="G241" s="62">
        <v>0.015</v>
      </c>
      <c r="H241" s="7"/>
      <c r="I241" s="83"/>
      <c r="J241" s="83"/>
      <c r="K241" s="83"/>
    </row>
    <row r="242" spans="1:11" ht="25.5">
      <c r="A242" s="54">
        <v>159</v>
      </c>
      <c r="B242" s="84" t="s">
        <v>653</v>
      </c>
      <c r="C242" s="13" t="s">
        <v>299</v>
      </c>
      <c r="D242" s="1" t="s">
        <v>5</v>
      </c>
      <c r="E242" s="14" t="s">
        <v>300</v>
      </c>
      <c r="F242" s="63">
        <v>12000</v>
      </c>
      <c r="G242" s="64">
        <v>0.45</v>
      </c>
      <c r="H242" s="7"/>
      <c r="I242" s="83"/>
      <c r="J242" s="83"/>
      <c r="K242" s="83"/>
    </row>
    <row r="243" spans="1:11" ht="12.75">
      <c r="A243" s="54">
        <v>160</v>
      </c>
      <c r="B243" s="84" t="s">
        <v>654</v>
      </c>
      <c r="C243" s="13" t="s">
        <v>297</v>
      </c>
      <c r="D243" s="1" t="s">
        <v>5</v>
      </c>
      <c r="E243" s="14" t="s">
        <v>298</v>
      </c>
      <c r="F243" s="63">
        <v>600</v>
      </c>
      <c r="G243" s="64">
        <v>0.22</v>
      </c>
      <c r="H243" s="7"/>
      <c r="I243" s="83"/>
      <c r="J243" s="83"/>
      <c r="K243" s="83"/>
    </row>
    <row r="244" spans="1:11" ht="12.75">
      <c r="A244" s="54">
        <v>161</v>
      </c>
      <c r="B244" s="84" t="s">
        <v>655</v>
      </c>
      <c r="C244" s="13" t="s">
        <v>368</v>
      </c>
      <c r="D244" s="1" t="s">
        <v>327</v>
      </c>
      <c r="E244" s="14" t="s">
        <v>77</v>
      </c>
      <c r="F244" s="63">
        <v>3510</v>
      </c>
      <c r="G244" s="64">
        <v>0.038</v>
      </c>
      <c r="H244" s="7"/>
      <c r="I244" s="83"/>
      <c r="J244" s="83"/>
      <c r="K244" s="83"/>
    </row>
    <row r="245" spans="1:11" ht="76.5">
      <c r="A245" s="54">
        <v>162</v>
      </c>
      <c r="B245" s="84" t="s">
        <v>656</v>
      </c>
      <c r="C245" s="13" t="s">
        <v>210</v>
      </c>
      <c r="D245" s="1" t="s">
        <v>211</v>
      </c>
      <c r="E245" s="14" t="s">
        <v>212</v>
      </c>
      <c r="F245" s="63">
        <v>875</v>
      </c>
      <c r="G245" s="64">
        <v>2.79</v>
      </c>
      <c r="H245" s="7"/>
      <c r="I245" s="83"/>
      <c r="J245" s="83"/>
      <c r="K245" s="83"/>
    </row>
    <row r="246" spans="1:11" ht="12.75">
      <c r="A246" s="54">
        <v>163</v>
      </c>
      <c r="B246" s="84" t="s">
        <v>657</v>
      </c>
      <c r="C246" s="40" t="s">
        <v>443</v>
      </c>
      <c r="D246" s="10" t="s">
        <v>5</v>
      </c>
      <c r="E246" s="11" t="s">
        <v>444</v>
      </c>
      <c r="F246" s="67">
        <v>2000</v>
      </c>
      <c r="G246" s="65">
        <v>0.15</v>
      </c>
      <c r="H246" s="7"/>
      <c r="I246" s="83"/>
      <c r="J246" s="83"/>
      <c r="K246" s="83"/>
    </row>
    <row r="247" spans="1:11" ht="12.75">
      <c r="A247" s="54">
        <v>164</v>
      </c>
      <c r="B247" s="84" t="s">
        <v>658</v>
      </c>
      <c r="C247" s="22" t="s">
        <v>41</v>
      </c>
      <c r="D247" s="1" t="s">
        <v>12</v>
      </c>
      <c r="E247" s="14" t="s">
        <v>27</v>
      </c>
      <c r="F247" s="63">
        <v>3900</v>
      </c>
      <c r="G247" s="64">
        <v>0.0209</v>
      </c>
      <c r="H247" s="7"/>
      <c r="I247" s="83"/>
      <c r="J247" s="83"/>
      <c r="K247" s="83"/>
    </row>
    <row r="248" spans="1:11" ht="12.75">
      <c r="A248" s="54">
        <v>165</v>
      </c>
      <c r="B248" s="84" t="s">
        <v>659</v>
      </c>
      <c r="C248" s="13" t="s">
        <v>220</v>
      </c>
      <c r="D248" s="1" t="s">
        <v>5</v>
      </c>
      <c r="E248" s="14" t="s">
        <v>221</v>
      </c>
      <c r="F248" s="63">
        <v>2330</v>
      </c>
      <c r="G248" s="64">
        <v>0.169</v>
      </c>
      <c r="H248" s="7"/>
      <c r="I248" s="83"/>
      <c r="J248" s="83"/>
      <c r="K248" s="83"/>
    </row>
    <row r="249" spans="1:11" ht="25.5">
      <c r="A249" s="54">
        <v>166</v>
      </c>
      <c r="B249" s="84" t="s">
        <v>660</v>
      </c>
      <c r="C249" s="9" t="s">
        <v>105</v>
      </c>
      <c r="D249" s="15" t="s">
        <v>5</v>
      </c>
      <c r="E249" s="28" t="s">
        <v>106</v>
      </c>
      <c r="F249" s="32">
        <v>1200</v>
      </c>
      <c r="G249" s="30">
        <v>1.073</v>
      </c>
      <c r="H249" s="7"/>
      <c r="I249" s="83"/>
      <c r="J249" s="83"/>
      <c r="K249" s="83"/>
    </row>
    <row r="250" spans="1:11" ht="12.75">
      <c r="A250" s="54">
        <v>167</v>
      </c>
      <c r="B250" s="84" t="s">
        <v>661</v>
      </c>
      <c r="C250" s="13" t="s">
        <v>317</v>
      </c>
      <c r="D250" s="1" t="s">
        <v>5</v>
      </c>
      <c r="E250" s="14" t="s">
        <v>318</v>
      </c>
      <c r="F250" s="63">
        <v>10000</v>
      </c>
      <c r="G250" s="64">
        <v>0.1274</v>
      </c>
      <c r="H250" s="7"/>
      <c r="I250" s="83"/>
      <c r="J250" s="83"/>
      <c r="K250" s="83"/>
    </row>
    <row r="251" spans="1:11" ht="12.75">
      <c r="A251" s="54">
        <v>168</v>
      </c>
      <c r="B251" s="84" t="s">
        <v>662</v>
      </c>
      <c r="C251" s="23" t="s">
        <v>333</v>
      </c>
      <c r="D251" s="1" t="s">
        <v>5</v>
      </c>
      <c r="E251" s="47" t="s">
        <v>318</v>
      </c>
      <c r="F251" s="24">
        <v>1500</v>
      </c>
      <c r="G251" s="66">
        <v>0.63</v>
      </c>
      <c r="H251" s="7"/>
      <c r="I251" s="83"/>
      <c r="J251" s="83"/>
      <c r="K251" s="83"/>
    </row>
    <row r="252" spans="1:11" ht="48">
      <c r="A252" s="54">
        <v>169</v>
      </c>
      <c r="B252" s="84" t="s">
        <v>663</v>
      </c>
      <c r="C252" s="36" t="s">
        <v>167</v>
      </c>
      <c r="D252" s="35" t="s">
        <v>168</v>
      </c>
      <c r="E252" s="19" t="s">
        <v>169</v>
      </c>
      <c r="F252" s="20">
        <v>8000</v>
      </c>
      <c r="G252" s="21">
        <v>0.03</v>
      </c>
      <c r="H252" s="7"/>
      <c r="I252" s="83"/>
      <c r="J252" s="83"/>
      <c r="K252" s="83"/>
    </row>
    <row r="253" spans="1:11" ht="12.75">
      <c r="A253" s="54">
        <v>170</v>
      </c>
      <c r="B253" s="84" t="s">
        <v>664</v>
      </c>
      <c r="C253" s="13" t="s">
        <v>355</v>
      </c>
      <c r="D253" s="1" t="s">
        <v>5</v>
      </c>
      <c r="E253" s="14" t="s">
        <v>356</v>
      </c>
      <c r="F253" s="63">
        <v>3000</v>
      </c>
      <c r="G253" s="64">
        <v>0.2435</v>
      </c>
      <c r="H253" s="7"/>
      <c r="I253" s="83"/>
      <c r="J253" s="83"/>
      <c r="K253" s="83"/>
    </row>
    <row r="254" spans="1:11" ht="25.5">
      <c r="A254" s="107">
        <v>171</v>
      </c>
      <c r="B254" s="96" t="s">
        <v>665</v>
      </c>
      <c r="C254" s="9" t="s">
        <v>220</v>
      </c>
      <c r="D254" s="10" t="s">
        <v>162</v>
      </c>
      <c r="E254" s="11" t="s">
        <v>222</v>
      </c>
      <c r="F254" s="67">
        <v>150</v>
      </c>
      <c r="G254" s="62">
        <f>13.89/3/2.2</f>
        <v>2.1045454545454545</v>
      </c>
      <c r="H254" s="7"/>
      <c r="I254" s="83"/>
      <c r="J254" s="93"/>
      <c r="K254" s="83"/>
    </row>
    <row r="255" spans="1:11" ht="25.5">
      <c r="A255" s="107"/>
      <c r="B255" s="98"/>
      <c r="C255" s="9" t="s">
        <v>220</v>
      </c>
      <c r="D255" s="10" t="s">
        <v>162</v>
      </c>
      <c r="E255" s="11" t="s">
        <v>223</v>
      </c>
      <c r="F255" s="67">
        <v>150</v>
      </c>
      <c r="G255" s="62">
        <f>26.01/3/2.2</f>
        <v>3.9409090909090905</v>
      </c>
      <c r="H255" s="7"/>
      <c r="I255" s="83"/>
      <c r="J255" s="95"/>
      <c r="K255" s="83"/>
    </row>
    <row r="256" spans="1:11" ht="25.5">
      <c r="A256" s="107"/>
      <c r="B256" s="98"/>
      <c r="C256" s="9" t="s">
        <v>220</v>
      </c>
      <c r="D256" s="10" t="s">
        <v>162</v>
      </c>
      <c r="E256" s="11" t="s">
        <v>224</v>
      </c>
      <c r="F256" s="67">
        <v>60</v>
      </c>
      <c r="G256" s="62">
        <f>36.29/3/2.2</f>
        <v>5.498484848484848</v>
      </c>
      <c r="H256" s="7"/>
      <c r="I256" s="83"/>
      <c r="J256" s="95"/>
      <c r="K256" s="83"/>
    </row>
    <row r="257" spans="1:11" ht="25.5">
      <c r="A257" s="107"/>
      <c r="B257" s="97"/>
      <c r="C257" s="9" t="s">
        <v>220</v>
      </c>
      <c r="D257" s="10" t="s">
        <v>162</v>
      </c>
      <c r="E257" s="11" t="s">
        <v>225</v>
      </c>
      <c r="F257" s="67">
        <v>60</v>
      </c>
      <c r="G257" s="62">
        <f>44.75/3/2.2</f>
        <v>6.780303030303029</v>
      </c>
      <c r="H257" s="7"/>
      <c r="I257" s="83"/>
      <c r="J257" s="94"/>
      <c r="K257" s="83"/>
    </row>
    <row r="258" spans="1:11" ht="12.75">
      <c r="A258" s="1">
        <v>172</v>
      </c>
      <c r="B258" s="84" t="s">
        <v>666</v>
      </c>
      <c r="C258" s="23" t="s">
        <v>401</v>
      </c>
      <c r="D258" s="1" t="s">
        <v>5</v>
      </c>
      <c r="E258" s="14" t="s">
        <v>402</v>
      </c>
      <c r="F258" s="24">
        <v>500</v>
      </c>
      <c r="G258" s="66">
        <v>1.03</v>
      </c>
      <c r="H258" s="7"/>
      <c r="I258" s="83"/>
      <c r="J258" s="83"/>
      <c r="K258" s="83"/>
    </row>
    <row r="259" spans="1:11" ht="12.75">
      <c r="A259" s="103">
        <v>173</v>
      </c>
      <c r="B259" s="96" t="s">
        <v>667</v>
      </c>
      <c r="C259" s="40" t="s">
        <v>446</v>
      </c>
      <c r="D259" s="10" t="s">
        <v>5</v>
      </c>
      <c r="E259" s="11" t="s">
        <v>447</v>
      </c>
      <c r="F259" s="67">
        <v>6300</v>
      </c>
      <c r="G259" s="65">
        <v>0.20856</v>
      </c>
      <c r="H259" s="7"/>
      <c r="I259" s="83"/>
      <c r="J259" s="93"/>
      <c r="K259" s="83"/>
    </row>
    <row r="260" spans="1:11" ht="12.75">
      <c r="A260" s="103"/>
      <c r="B260" s="98"/>
      <c r="C260" s="40" t="s">
        <v>446</v>
      </c>
      <c r="D260" s="10" t="s">
        <v>5</v>
      </c>
      <c r="E260" s="11" t="s">
        <v>448</v>
      </c>
      <c r="F260" s="67">
        <v>4000</v>
      </c>
      <c r="G260" s="65">
        <v>0.18</v>
      </c>
      <c r="H260" s="7"/>
      <c r="I260" s="83"/>
      <c r="J260" s="95"/>
      <c r="K260" s="83"/>
    </row>
    <row r="261" spans="1:11" ht="12.75">
      <c r="A261" s="103"/>
      <c r="B261" s="97"/>
      <c r="C261" s="40" t="s">
        <v>446</v>
      </c>
      <c r="D261" s="10" t="s">
        <v>25</v>
      </c>
      <c r="E261" s="11" t="s">
        <v>85</v>
      </c>
      <c r="F261" s="67">
        <v>120</v>
      </c>
      <c r="G261" s="65">
        <v>0.063</v>
      </c>
      <c r="H261" s="7"/>
      <c r="I261" s="83"/>
      <c r="J261" s="94"/>
      <c r="K261" s="83"/>
    </row>
    <row r="262" spans="1:11" ht="12.75">
      <c r="A262" s="103">
        <v>174</v>
      </c>
      <c r="B262" s="96" t="s">
        <v>668</v>
      </c>
      <c r="C262" s="23" t="s">
        <v>394</v>
      </c>
      <c r="D262" s="1" t="s">
        <v>12</v>
      </c>
      <c r="E262" s="14" t="s">
        <v>338</v>
      </c>
      <c r="F262" s="24">
        <v>18000</v>
      </c>
      <c r="G262" s="66">
        <v>0.025</v>
      </c>
      <c r="H262" s="7"/>
      <c r="I262" s="83"/>
      <c r="J262" s="93"/>
      <c r="K262" s="83"/>
    </row>
    <row r="263" spans="1:11" ht="12.75">
      <c r="A263" s="103"/>
      <c r="B263" s="98"/>
      <c r="C263" s="23" t="s">
        <v>394</v>
      </c>
      <c r="D263" s="1" t="s">
        <v>395</v>
      </c>
      <c r="E263" s="14" t="s">
        <v>70</v>
      </c>
      <c r="F263" s="24">
        <v>1000</v>
      </c>
      <c r="G263" s="66">
        <v>0.21</v>
      </c>
      <c r="H263" s="7"/>
      <c r="I263" s="83"/>
      <c r="J263" s="95"/>
      <c r="K263" s="83"/>
    </row>
    <row r="264" spans="1:11" ht="12.75">
      <c r="A264" s="103"/>
      <c r="B264" s="98"/>
      <c r="C264" s="23" t="s">
        <v>394</v>
      </c>
      <c r="D264" s="1" t="s">
        <v>395</v>
      </c>
      <c r="E264" s="14" t="s">
        <v>396</v>
      </c>
      <c r="F264" s="24">
        <v>500</v>
      </c>
      <c r="G264" s="66">
        <v>0.17</v>
      </c>
      <c r="H264" s="7"/>
      <c r="I264" s="83"/>
      <c r="J264" s="95"/>
      <c r="K264" s="83"/>
    </row>
    <row r="265" spans="1:11" ht="12.75">
      <c r="A265" s="103"/>
      <c r="B265" s="98"/>
      <c r="C265" s="23" t="s">
        <v>394</v>
      </c>
      <c r="D265" s="1" t="s">
        <v>395</v>
      </c>
      <c r="E265" s="14" t="s">
        <v>23</v>
      </c>
      <c r="F265" s="24">
        <v>500</v>
      </c>
      <c r="G265" s="66">
        <v>0.19</v>
      </c>
      <c r="H265" s="7"/>
      <c r="I265" s="83"/>
      <c r="J265" s="95"/>
      <c r="K265" s="83"/>
    </row>
    <row r="266" spans="1:11" ht="12.75">
      <c r="A266" s="103"/>
      <c r="B266" s="97"/>
      <c r="C266" s="23" t="s">
        <v>394</v>
      </c>
      <c r="D266" s="1" t="s">
        <v>395</v>
      </c>
      <c r="E266" s="14" t="s">
        <v>158</v>
      </c>
      <c r="F266" s="24">
        <v>600</v>
      </c>
      <c r="G266" s="66">
        <v>0.2</v>
      </c>
      <c r="H266" s="7"/>
      <c r="I266" s="83"/>
      <c r="J266" s="94"/>
      <c r="K266" s="83"/>
    </row>
    <row r="267" spans="1:11" ht="12.75">
      <c r="A267" s="1">
        <v>175</v>
      </c>
      <c r="B267" s="84" t="s">
        <v>669</v>
      </c>
      <c r="C267" s="13" t="s">
        <v>219</v>
      </c>
      <c r="D267" s="1" t="s">
        <v>12</v>
      </c>
      <c r="E267" s="14" t="s">
        <v>165</v>
      </c>
      <c r="F267" s="63">
        <v>3000</v>
      </c>
      <c r="G267" s="64">
        <v>0.03</v>
      </c>
      <c r="H267" s="7"/>
      <c r="I267" s="83"/>
      <c r="J267" s="83"/>
      <c r="K267" s="83"/>
    </row>
    <row r="268" spans="1:11" ht="12.75">
      <c r="A268" s="1">
        <v>176</v>
      </c>
      <c r="B268" s="84" t="s">
        <v>670</v>
      </c>
      <c r="C268" s="9" t="s">
        <v>128</v>
      </c>
      <c r="D268" s="10" t="s">
        <v>12</v>
      </c>
      <c r="E268" s="11" t="s">
        <v>63</v>
      </c>
      <c r="F268" s="67">
        <v>2100</v>
      </c>
      <c r="G268" s="62">
        <v>0.043</v>
      </c>
      <c r="H268" s="7"/>
      <c r="I268" s="83"/>
      <c r="J268" s="83"/>
      <c r="K268" s="83"/>
    </row>
    <row r="269" spans="1:11" ht="12.75">
      <c r="A269" s="103">
        <v>177</v>
      </c>
      <c r="B269" s="96" t="s">
        <v>671</v>
      </c>
      <c r="C269" s="33" t="s">
        <v>244</v>
      </c>
      <c r="D269" s="1" t="s">
        <v>25</v>
      </c>
      <c r="E269" s="14" t="s">
        <v>27</v>
      </c>
      <c r="F269" s="63">
        <v>1200</v>
      </c>
      <c r="G269" s="66">
        <v>0.11094</v>
      </c>
      <c r="H269" s="7"/>
      <c r="I269" s="83"/>
      <c r="J269" s="93"/>
      <c r="K269" s="83"/>
    </row>
    <row r="270" spans="1:11" ht="12.75">
      <c r="A270" s="103"/>
      <c r="B270" s="98"/>
      <c r="C270" s="33" t="s">
        <v>244</v>
      </c>
      <c r="D270" s="1" t="s">
        <v>25</v>
      </c>
      <c r="E270" s="14" t="s">
        <v>165</v>
      </c>
      <c r="F270" s="63">
        <v>1200</v>
      </c>
      <c r="G270" s="66">
        <v>0.0425</v>
      </c>
      <c r="H270" s="7"/>
      <c r="I270" s="83"/>
      <c r="J270" s="95"/>
      <c r="K270" s="83"/>
    </row>
    <row r="271" spans="1:11" ht="12.75">
      <c r="A271" s="103"/>
      <c r="B271" s="97"/>
      <c r="C271" s="33" t="s">
        <v>244</v>
      </c>
      <c r="D271" s="1" t="s">
        <v>25</v>
      </c>
      <c r="E271" s="14" t="s">
        <v>245</v>
      </c>
      <c r="F271" s="63">
        <v>300</v>
      </c>
      <c r="G271" s="66">
        <v>0.13709</v>
      </c>
      <c r="H271" s="7"/>
      <c r="I271" s="83"/>
      <c r="J271" s="94"/>
      <c r="K271" s="83"/>
    </row>
    <row r="272" spans="1:11" ht="25.5">
      <c r="A272" s="103">
        <v>178</v>
      </c>
      <c r="B272" s="96" t="s">
        <v>672</v>
      </c>
      <c r="C272" s="13" t="s">
        <v>301</v>
      </c>
      <c r="D272" s="1" t="s">
        <v>12</v>
      </c>
      <c r="E272" s="14" t="s">
        <v>302</v>
      </c>
      <c r="F272" s="63">
        <v>560</v>
      </c>
      <c r="G272" s="64">
        <v>0.96</v>
      </c>
      <c r="H272" s="7"/>
      <c r="I272" s="83"/>
      <c r="J272" s="93"/>
      <c r="K272" s="83"/>
    </row>
    <row r="273" spans="1:11" ht="25.5">
      <c r="A273" s="103"/>
      <c r="B273" s="97"/>
      <c r="C273" s="13" t="s">
        <v>301</v>
      </c>
      <c r="D273" s="1" t="s">
        <v>12</v>
      </c>
      <c r="E273" s="14" t="s">
        <v>303</v>
      </c>
      <c r="F273" s="63">
        <v>560</v>
      </c>
      <c r="G273" s="64">
        <v>0.27</v>
      </c>
      <c r="H273" s="7"/>
      <c r="I273" s="83"/>
      <c r="J273" s="94"/>
      <c r="K273" s="83"/>
    </row>
    <row r="274" spans="1:11" ht="12.75">
      <c r="A274" s="1">
        <v>179</v>
      </c>
      <c r="B274" s="84" t="s">
        <v>673</v>
      </c>
      <c r="C274" s="13" t="s">
        <v>164</v>
      </c>
      <c r="D274" s="1" t="s">
        <v>12</v>
      </c>
      <c r="E274" s="14" t="s">
        <v>165</v>
      </c>
      <c r="F274" s="63">
        <v>800</v>
      </c>
      <c r="G274" s="64">
        <v>0.05</v>
      </c>
      <c r="H274" s="7"/>
      <c r="I274" s="83"/>
      <c r="J274" s="83"/>
      <c r="K274" s="83"/>
    </row>
    <row r="275" spans="1:11" ht="12.75">
      <c r="A275" s="1">
        <v>180</v>
      </c>
      <c r="B275" s="84" t="s">
        <v>674</v>
      </c>
      <c r="C275" s="23" t="s">
        <v>42</v>
      </c>
      <c r="D275" s="1" t="s">
        <v>5</v>
      </c>
      <c r="E275" s="14" t="s">
        <v>43</v>
      </c>
      <c r="F275" s="24">
        <v>1400</v>
      </c>
      <c r="G275" s="66">
        <v>0.192</v>
      </c>
      <c r="H275" s="7"/>
      <c r="I275" s="83"/>
      <c r="J275" s="83"/>
      <c r="K275" s="83"/>
    </row>
    <row r="276" spans="1:11" ht="12.75">
      <c r="A276" s="103">
        <v>181</v>
      </c>
      <c r="B276" s="96" t="s">
        <v>675</v>
      </c>
      <c r="C276" s="13" t="s">
        <v>166</v>
      </c>
      <c r="D276" s="1" t="s">
        <v>12</v>
      </c>
      <c r="E276" s="14" t="s">
        <v>77</v>
      </c>
      <c r="F276" s="63">
        <v>280</v>
      </c>
      <c r="G276" s="64">
        <v>0.1</v>
      </c>
      <c r="H276" s="7"/>
      <c r="I276" s="83"/>
      <c r="J276" s="93"/>
      <c r="K276" s="83"/>
    </row>
    <row r="277" spans="1:11" ht="12.75">
      <c r="A277" s="103"/>
      <c r="B277" s="97"/>
      <c r="C277" s="13" t="s">
        <v>166</v>
      </c>
      <c r="D277" s="1" t="s">
        <v>12</v>
      </c>
      <c r="E277" s="14" t="s">
        <v>127</v>
      </c>
      <c r="F277" s="63">
        <v>1120</v>
      </c>
      <c r="G277" s="64">
        <v>0.1</v>
      </c>
      <c r="H277" s="7"/>
      <c r="I277" s="83"/>
      <c r="J277" s="94"/>
      <c r="K277" s="83"/>
    </row>
    <row r="278" spans="1:11" ht="12.75">
      <c r="A278" s="1">
        <v>182</v>
      </c>
      <c r="B278" s="84" t="s">
        <v>676</v>
      </c>
      <c r="C278" s="17" t="s">
        <v>487</v>
      </c>
      <c r="D278" s="18" t="s">
        <v>12</v>
      </c>
      <c r="E278" s="25" t="s">
        <v>63</v>
      </c>
      <c r="F278" s="20">
        <v>450</v>
      </c>
      <c r="G278" s="21">
        <v>0.58</v>
      </c>
      <c r="H278" s="7"/>
      <c r="I278" s="83"/>
      <c r="J278" s="83"/>
      <c r="K278" s="83"/>
    </row>
    <row r="279" spans="1:11" ht="12.75">
      <c r="A279" s="103">
        <v>183</v>
      </c>
      <c r="B279" s="96" t="s">
        <v>677</v>
      </c>
      <c r="C279" s="49" t="s">
        <v>414</v>
      </c>
      <c r="D279" s="15" t="s">
        <v>25</v>
      </c>
      <c r="E279" s="28" t="s">
        <v>415</v>
      </c>
      <c r="F279" s="50">
        <v>600</v>
      </c>
      <c r="G279" s="44">
        <v>0.56867</v>
      </c>
      <c r="H279" s="7"/>
      <c r="I279" s="83"/>
      <c r="J279" s="93"/>
      <c r="K279" s="83"/>
    </row>
    <row r="280" spans="1:11" ht="12.75">
      <c r="A280" s="103"/>
      <c r="B280" s="98"/>
      <c r="C280" s="49" t="s">
        <v>414</v>
      </c>
      <c r="D280" s="15" t="s">
        <v>25</v>
      </c>
      <c r="E280" s="28" t="s">
        <v>416</v>
      </c>
      <c r="F280" s="50">
        <v>720</v>
      </c>
      <c r="G280" s="44">
        <v>0.41</v>
      </c>
      <c r="H280" s="7"/>
      <c r="I280" s="83"/>
      <c r="J280" s="95"/>
      <c r="K280" s="83"/>
    </row>
    <row r="281" spans="1:11" ht="12.75">
      <c r="A281" s="103"/>
      <c r="B281" s="98"/>
      <c r="C281" s="49" t="s">
        <v>414</v>
      </c>
      <c r="D281" s="15" t="s">
        <v>25</v>
      </c>
      <c r="E281" s="28" t="s">
        <v>417</v>
      </c>
      <c r="F281" s="50">
        <v>600</v>
      </c>
      <c r="G281" s="44">
        <v>0.65</v>
      </c>
      <c r="H281" s="7"/>
      <c r="I281" s="83"/>
      <c r="J281" s="95"/>
      <c r="K281" s="83"/>
    </row>
    <row r="282" spans="1:11" ht="12.75">
      <c r="A282" s="103"/>
      <c r="B282" s="97"/>
      <c r="C282" s="49" t="s">
        <v>414</v>
      </c>
      <c r="D282" s="15" t="s">
        <v>471</v>
      </c>
      <c r="E282" s="28" t="s">
        <v>470</v>
      </c>
      <c r="F282" s="50">
        <v>20</v>
      </c>
      <c r="G282" s="44">
        <v>50.18</v>
      </c>
      <c r="H282" s="7"/>
      <c r="I282" s="83"/>
      <c r="J282" s="95"/>
      <c r="K282" s="83"/>
    </row>
    <row r="283" spans="1:11" ht="12.75">
      <c r="A283" s="103">
        <v>184</v>
      </c>
      <c r="B283" s="96" t="s">
        <v>678</v>
      </c>
      <c r="C283" s="23" t="s">
        <v>44</v>
      </c>
      <c r="D283" s="1" t="s">
        <v>12</v>
      </c>
      <c r="E283" s="14" t="s">
        <v>45</v>
      </c>
      <c r="F283" s="24">
        <v>1000</v>
      </c>
      <c r="G283" s="66">
        <v>0.08</v>
      </c>
      <c r="H283" s="7"/>
      <c r="I283" s="83"/>
      <c r="J283" s="93"/>
      <c r="K283" s="83"/>
    </row>
    <row r="284" spans="1:11" ht="12.75">
      <c r="A284" s="103"/>
      <c r="B284" s="98"/>
      <c r="C284" s="23" t="s">
        <v>44</v>
      </c>
      <c r="D284" s="1" t="s">
        <v>12</v>
      </c>
      <c r="E284" s="14">
        <v>0.25</v>
      </c>
      <c r="F284" s="24">
        <v>3600</v>
      </c>
      <c r="G284" s="66">
        <v>0.06</v>
      </c>
      <c r="H284" s="7"/>
      <c r="I284" s="83"/>
      <c r="J284" s="95"/>
      <c r="K284" s="83"/>
    </row>
    <row r="285" spans="1:11" ht="25.5">
      <c r="A285" s="103"/>
      <c r="B285" s="97"/>
      <c r="C285" s="23" t="s">
        <v>44</v>
      </c>
      <c r="D285" s="1" t="s">
        <v>46</v>
      </c>
      <c r="E285" s="14" t="s">
        <v>47</v>
      </c>
      <c r="F285" s="24">
        <v>20</v>
      </c>
      <c r="G285" s="66">
        <v>3.41</v>
      </c>
      <c r="H285" s="7"/>
      <c r="I285" s="83"/>
      <c r="J285" s="94"/>
      <c r="K285" s="83"/>
    </row>
    <row r="286" spans="1:11" ht="12.75">
      <c r="A286" s="1">
        <v>185</v>
      </c>
      <c r="B286" s="87" t="s">
        <v>679</v>
      </c>
      <c r="C286" s="13" t="s">
        <v>103</v>
      </c>
      <c r="D286" s="31" t="s">
        <v>46</v>
      </c>
      <c r="E286" s="19" t="s">
        <v>104</v>
      </c>
      <c r="F286" s="20">
        <v>120</v>
      </c>
      <c r="G286" s="27">
        <v>0.93128</v>
      </c>
      <c r="H286" s="7"/>
      <c r="I286" s="83"/>
      <c r="J286" s="83"/>
      <c r="K286" s="83"/>
    </row>
    <row r="287" spans="1:11" ht="12.75">
      <c r="A287" s="1">
        <v>186</v>
      </c>
      <c r="B287" s="88" t="s">
        <v>680</v>
      </c>
      <c r="C287" s="13" t="s">
        <v>176</v>
      </c>
      <c r="D287" s="1" t="s">
        <v>46</v>
      </c>
      <c r="E287" s="14" t="s">
        <v>177</v>
      </c>
      <c r="F287" s="63">
        <v>500</v>
      </c>
      <c r="G287" s="64">
        <v>1.1</v>
      </c>
      <c r="H287" s="7"/>
      <c r="I287" s="83"/>
      <c r="J287" s="83"/>
      <c r="K287" s="83"/>
    </row>
    <row r="288" spans="1:11" ht="12.75">
      <c r="A288" s="1">
        <v>187</v>
      </c>
      <c r="B288" s="88" t="s">
        <v>681</v>
      </c>
      <c r="C288" s="9" t="s">
        <v>176</v>
      </c>
      <c r="D288" s="10" t="s">
        <v>5</v>
      </c>
      <c r="E288" s="11" t="s">
        <v>178</v>
      </c>
      <c r="F288" s="67">
        <v>1200</v>
      </c>
      <c r="G288" s="62">
        <v>0.23</v>
      </c>
      <c r="H288" s="7"/>
      <c r="I288" s="83"/>
      <c r="J288" s="83"/>
      <c r="K288" s="83"/>
    </row>
    <row r="289" spans="1:11" ht="12.75">
      <c r="A289" s="103">
        <v>188</v>
      </c>
      <c r="B289" s="96" t="s">
        <v>682</v>
      </c>
      <c r="C289" s="13" t="s">
        <v>321</v>
      </c>
      <c r="D289" s="1" t="s">
        <v>12</v>
      </c>
      <c r="E289" s="14" t="s">
        <v>322</v>
      </c>
      <c r="F289" s="63">
        <v>2400</v>
      </c>
      <c r="G289" s="64">
        <v>0.126</v>
      </c>
      <c r="H289" s="7"/>
      <c r="I289" s="83"/>
      <c r="J289" s="93"/>
      <c r="K289" s="83"/>
    </row>
    <row r="290" spans="1:11" ht="12.75">
      <c r="A290" s="103"/>
      <c r="B290" s="97"/>
      <c r="C290" s="13" t="s">
        <v>321</v>
      </c>
      <c r="D290" s="1" t="s">
        <v>12</v>
      </c>
      <c r="E290" s="14" t="s">
        <v>323</v>
      </c>
      <c r="F290" s="63">
        <v>3000</v>
      </c>
      <c r="G290" s="64">
        <v>0.1</v>
      </c>
      <c r="H290" s="7"/>
      <c r="I290" s="83"/>
      <c r="J290" s="94"/>
      <c r="K290" s="83"/>
    </row>
    <row r="291" spans="1:11" ht="12.75">
      <c r="A291" s="1">
        <v>189</v>
      </c>
      <c r="B291" s="84" t="s">
        <v>683</v>
      </c>
      <c r="C291" s="13" t="s">
        <v>349</v>
      </c>
      <c r="D291" s="1" t="s">
        <v>5</v>
      </c>
      <c r="E291" s="14" t="s">
        <v>350</v>
      </c>
      <c r="F291" s="63">
        <v>11000</v>
      </c>
      <c r="G291" s="64">
        <v>0.3862</v>
      </c>
      <c r="H291" s="7"/>
      <c r="I291" s="83"/>
      <c r="J291" s="83"/>
      <c r="K291" s="83"/>
    </row>
    <row r="292" spans="1:11" ht="12.75">
      <c r="A292" s="1">
        <v>190</v>
      </c>
      <c r="B292" s="84" t="s">
        <v>684</v>
      </c>
      <c r="C292" s="9" t="s">
        <v>465</v>
      </c>
      <c r="D292" s="15" t="s">
        <v>12</v>
      </c>
      <c r="E292" s="11" t="s">
        <v>66</v>
      </c>
      <c r="F292" s="68">
        <v>2100</v>
      </c>
      <c r="G292" s="69">
        <v>0.07607</v>
      </c>
      <c r="H292" s="7"/>
      <c r="I292" s="83"/>
      <c r="J292" s="83"/>
      <c r="K292" s="83"/>
    </row>
    <row r="293" spans="1:11" ht="12.75">
      <c r="A293" s="1">
        <v>191</v>
      </c>
      <c r="B293" s="84" t="s">
        <v>685</v>
      </c>
      <c r="C293" s="14" t="s">
        <v>213</v>
      </c>
      <c r="D293" s="1" t="s">
        <v>12</v>
      </c>
      <c r="E293" s="14" t="s">
        <v>214</v>
      </c>
      <c r="F293" s="63">
        <v>1120</v>
      </c>
      <c r="G293" s="64">
        <f>24.97/2.2/28</f>
        <v>0.4053571428571428</v>
      </c>
      <c r="H293" s="7"/>
      <c r="I293" s="83"/>
      <c r="J293" s="83"/>
      <c r="K293" s="83"/>
    </row>
    <row r="294" spans="1:11" ht="12.75">
      <c r="A294" s="103">
        <v>192</v>
      </c>
      <c r="B294" s="96" t="s">
        <v>686</v>
      </c>
      <c r="C294" s="16" t="s">
        <v>397</v>
      </c>
      <c r="D294" s="1" t="s">
        <v>46</v>
      </c>
      <c r="E294" s="14" t="s">
        <v>398</v>
      </c>
      <c r="F294" s="24">
        <v>58</v>
      </c>
      <c r="G294" s="66">
        <v>0.01</v>
      </c>
      <c r="H294" s="7"/>
      <c r="I294" s="83"/>
      <c r="J294" s="93"/>
      <c r="K294" s="83"/>
    </row>
    <row r="295" spans="1:11" ht="25.5">
      <c r="A295" s="103"/>
      <c r="B295" s="97"/>
      <c r="C295" s="16" t="s">
        <v>397</v>
      </c>
      <c r="D295" s="1" t="s">
        <v>12</v>
      </c>
      <c r="E295" s="14" t="s">
        <v>399</v>
      </c>
      <c r="F295" s="24">
        <v>3360</v>
      </c>
      <c r="G295" s="66">
        <v>0.00406</v>
      </c>
      <c r="H295" s="7"/>
      <c r="I295" s="83"/>
      <c r="J295" s="94"/>
      <c r="K295" s="83"/>
    </row>
    <row r="296" spans="1:11" ht="12.75">
      <c r="A296" s="1">
        <v>193</v>
      </c>
      <c r="B296" s="84" t="s">
        <v>687</v>
      </c>
      <c r="C296" s="16" t="s">
        <v>429</v>
      </c>
      <c r="D296" s="1" t="s">
        <v>12</v>
      </c>
      <c r="E296" s="14" t="s">
        <v>430</v>
      </c>
      <c r="F296" s="24">
        <v>2700</v>
      </c>
      <c r="G296" s="7">
        <v>0.11</v>
      </c>
      <c r="H296" s="7"/>
      <c r="I296" s="83"/>
      <c r="J296" s="83"/>
      <c r="K296" s="83"/>
    </row>
    <row r="297" spans="1:11" ht="12.75">
      <c r="A297" s="1">
        <v>194</v>
      </c>
      <c r="B297" s="84" t="s">
        <v>688</v>
      </c>
      <c r="C297" s="14" t="s">
        <v>351</v>
      </c>
      <c r="D297" s="1" t="s">
        <v>12</v>
      </c>
      <c r="E297" s="14" t="s">
        <v>352</v>
      </c>
      <c r="F297" s="63">
        <v>510</v>
      </c>
      <c r="G297" s="64">
        <v>0.13587</v>
      </c>
      <c r="H297" s="7"/>
      <c r="I297" s="83"/>
      <c r="J297" s="83"/>
      <c r="K297" s="83"/>
    </row>
    <row r="298" spans="1:11" ht="25.5">
      <c r="A298" s="1">
        <v>195</v>
      </c>
      <c r="B298" s="84" t="s">
        <v>689</v>
      </c>
      <c r="C298" s="14" t="s">
        <v>364</v>
      </c>
      <c r="D298" s="1" t="s">
        <v>5</v>
      </c>
      <c r="E298" s="14" t="s">
        <v>365</v>
      </c>
      <c r="F298" s="63">
        <v>3200</v>
      </c>
      <c r="G298" s="64">
        <v>0.115</v>
      </c>
      <c r="H298" s="7"/>
      <c r="I298" s="83"/>
      <c r="J298" s="83"/>
      <c r="K298" s="83"/>
    </row>
    <row r="299" spans="1:11" ht="12.75">
      <c r="A299" s="1">
        <v>196</v>
      </c>
      <c r="B299" s="84" t="s">
        <v>690</v>
      </c>
      <c r="C299" s="11" t="s">
        <v>95</v>
      </c>
      <c r="D299" s="15" t="s">
        <v>12</v>
      </c>
      <c r="E299" s="28" t="s">
        <v>96</v>
      </c>
      <c r="F299" s="29">
        <v>800</v>
      </c>
      <c r="G299" s="30">
        <v>0.11</v>
      </c>
      <c r="H299" s="7"/>
      <c r="I299" s="83"/>
      <c r="J299" s="83"/>
      <c r="K299" s="83"/>
    </row>
    <row r="300" spans="1:11" ht="25.5">
      <c r="A300" s="1">
        <v>197</v>
      </c>
      <c r="B300" s="84" t="s">
        <v>691</v>
      </c>
      <c r="C300" s="57" t="s">
        <v>233</v>
      </c>
      <c r="D300" s="18" t="s">
        <v>32</v>
      </c>
      <c r="E300" s="19" t="s">
        <v>234</v>
      </c>
      <c r="F300" s="20">
        <v>20</v>
      </c>
      <c r="G300" s="46">
        <f>55/2.2</f>
        <v>24.999999999999996</v>
      </c>
      <c r="H300" s="7"/>
      <c r="I300" s="83"/>
      <c r="J300" s="83"/>
      <c r="K300" s="83"/>
    </row>
    <row r="301" spans="1:11" ht="25.5">
      <c r="A301" s="1">
        <v>198</v>
      </c>
      <c r="B301" s="84" t="s">
        <v>692</v>
      </c>
      <c r="C301" s="28" t="s">
        <v>418</v>
      </c>
      <c r="D301" s="15" t="s">
        <v>419</v>
      </c>
      <c r="E301" s="28" t="s">
        <v>420</v>
      </c>
      <c r="F301" s="50">
        <v>250</v>
      </c>
      <c r="G301" s="44">
        <v>0.89</v>
      </c>
      <c r="H301" s="7"/>
      <c r="I301" s="83"/>
      <c r="J301" s="83"/>
      <c r="K301" s="83"/>
    </row>
    <row r="302" spans="1:11" ht="25.5">
      <c r="A302" s="1">
        <v>199</v>
      </c>
      <c r="B302" s="84" t="s">
        <v>693</v>
      </c>
      <c r="C302" s="28" t="s">
        <v>418</v>
      </c>
      <c r="D302" s="15" t="s">
        <v>32</v>
      </c>
      <c r="E302" s="28" t="s">
        <v>421</v>
      </c>
      <c r="F302" s="50">
        <v>300</v>
      </c>
      <c r="G302" s="44">
        <v>2.23</v>
      </c>
      <c r="H302" s="7"/>
      <c r="I302" s="83"/>
      <c r="J302" s="83"/>
      <c r="K302" s="83"/>
    </row>
    <row r="303" spans="1:11" ht="78" customHeight="1">
      <c r="A303" s="1">
        <v>200</v>
      </c>
      <c r="B303" s="85" t="s">
        <v>694</v>
      </c>
      <c r="C303" s="49" t="s">
        <v>422</v>
      </c>
      <c r="D303" s="15" t="s">
        <v>32</v>
      </c>
      <c r="E303" s="28" t="s">
        <v>423</v>
      </c>
      <c r="F303" s="50">
        <v>20</v>
      </c>
      <c r="G303" s="44">
        <v>15.2</v>
      </c>
      <c r="H303" s="7"/>
      <c r="I303" s="83"/>
      <c r="J303" s="83"/>
      <c r="K303" s="83"/>
    </row>
    <row r="304" spans="1:11" ht="26.25" customHeight="1">
      <c r="A304" s="103">
        <v>201</v>
      </c>
      <c r="B304" s="96" t="s">
        <v>695</v>
      </c>
      <c r="C304" s="38" t="s">
        <v>424</v>
      </c>
      <c r="D304" s="10" t="s">
        <v>425</v>
      </c>
      <c r="E304" s="11" t="s">
        <v>426</v>
      </c>
      <c r="F304" s="39">
        <v>100</v>
      </c>
      <c r="G304" s="12">
        <v>27.48727</v>
      </c>
      <c r="H304" s="7"/>
      <c r="I304" s="83"/>
      <c r="J304" s="93"/>
      <c r="K304" s="83"/>
    </row>
    <row r="305" spans="1:11" ht="25.5">
      <c r="A305" s="103"/>
      <c r="B305" s="98"/>
      <c r="C305" s="38" t="s">
        <v>424</v>
      </c>
      <c r="D305" s="10" t="s">
        <v>425</v>
      </c>
      <c r="E305" s="11" t="s">
        <v>427</v>
      </c>
      <c r="F305" s="39">
        <v>50</v>
      </c>
      <c r="G305" s="12">
        <v>26.25</v>
      </c>
      <c r="H305" s="7"/>
      <c r="I305" s="83"/>
      <c r="J305" s="95"/>
      <c r="K305" s="83"/>
    </row>
    <row r="306" spans="1:11" ht="38.25">
      <c r="A306" s="103"/>
      <c r="B306" s="97"/>
      <c r="C306" s="38" t="s">
        <v>424</v>
      </c>
      <c r="D306" s="10" t="s">
        <v>32</v>
      </c>
      <c r="E306" s="11" t="s">
        <v>428</v>
      </c>
      <c r="F306" s="39">
        <v>10</v>
      </c>
      <c r="G306" s="12">
        <v>34.42</v>
      </c>
      <c r="H306" s="7"/>
      <c r="I306" s="83"/>
      <c r="J306" s="94"/>
      <c r="K306" s="83"/>
    </row>
    <row r="307" spans="1:11" ht="25.5">
      <c r="A307" s="1">
        <v>202</v>
      </c>
      <c r="B307" s="84" t="s">
        <v>696</v>
      </c>
      <c r="C307" s="57" t="s">
        <v>235</v>
      </c>
      <c r="D307" s="18" t="s">
        <v>32</v>
      </c>
      <c r="E307" s="19" t="s">
        <v>236</v>
      </c>
      <c r="F307" s="20">
        <v>20</v>
      </c>
      <c r="G307" s="46">
        <v>29.86</v>
      </c>
      <c r="H307" s="7"/>
      <c r="I307" s="83"/>
      <c r="J307" s="83"/>
      <c r="K307" s="83"/>
    </row>
    <row r="308" spans="1:11" ht="25.5">
      <c r="A308" s="1">
        <v>203</v>
      </c>
      <c r="B308" s="84" t="s">
        <v>697</v>
      </c>
      <c r="C308" s="14" t="s">
        <v>92</v>
      </c>
      <c r="D308" s="3" t="s">
        <v>5</v>
      </c>
      <c r="E308" s="19" t="s">
        <v>472</v>
      </c>
      <c r="F308" s="26">
        <v>25000</v>
      </c>
      <c r="G308" s="27">
        <v>0.2657</v>
      </c>
      <c r="H308" s="7"/>
      <c r="I308" s="83"/>
      <c r="J308" s="83"/>
      <c r="K308" s="83"/>
    </row>
    <row r="309" spans="1:11" ht="18" customHeight="1">
      <c r="A309" s="54">
        <v>204</v>
      </c>
      <c r="B309" s="86" t="s">
        <v>699</v>
      </c>
      <c r="C309" s="40" t="s">
        <v>196</v>
      </c>
      <c r="D309" s="10" t="s">
        <v>5</v>
      </c>
      <c r="E309" s="11" t="s">
        <v>197</v>
      </c>
      <c r="F309" s="67">
        <v>1000</v>
      </c>
      <c r="G309" s="65">
        <v>0.222</v>
      </c>
      <c r="H309" s="7"/>
      <c r="I309" s="83"/>
      <c r="J309" s="83"/>
      <c r="K309" s="83"/>
    </row>
    <row r="310" spans="1:11" ht="23.25" customHeight="1">
      <c r="A310" s="54">
        <v>205</v>
      </c>
      <c r="B310" s="86" t="s">
        <v>698</v>
      </c>
      <c r="C310" s="40" t="s">
        <v>485</v>
      </c>
      <c r="D310" s="10" t="s">
        <v>5</v>
      </c>
      <c r="E310" s="11" t="s">
        <v>486</v>
      </c>
      <c r="F310" s="67">
        <v>1000</v>
      </c>
      <c r="G310" s="65">
        <v>0.315</v>
      </c>
      <c r="H310" s="7"/>
      <c r="I310" s="83"/>
      <c r="J310" s="83"/>
      <c r="K310" s="83"/>
    </row>
    <row r="311" spans="1:11" ht="25.5">
      <c r="A311" s="54">
        <v>206</v>
      </c>
      <c r="B311" s="84" t="s">
        <v>700</v>
      </c>
      <c r="C311" s="2" t="s">
        <v>4</v>
      </c>
      <c r="D311" s="3" t="s">
        <v>5</v>
      </c>
      <c r="E311" s="4" t="s">
        <v>6</v>
      </c>
      <c r="F311" s="5">
        <v>4000</v>
      </c>
      <c r="G311" s="6">
        <v>0.3474</v>
      </c>
      <c r="H311" s="7"/>
      <c r="I311" s="83"/>
      <c r="J311" s="83"/>
      <c r="K311" s="83"/>
    </row>
    <row r="312" spans="1:11" ht="25.5">
      <c r="A312" s="54">
        <v>207</v>
      </c>
      <c r="B312" s="84" t="s">
        <v>701</v>
      </c>
      <c r="C312" s="2" t="s">
        <v>4</v>
      </c>
      <c r="D312" s="3" t="s">
        <v>7</v>
      </c>
      <c r="E312" s="4" t="s">
        <v>8</v>
      </c>
      <c r="F312" s="5">
        <v>900</v>
      </c>
      <c r="G312" s="6">
        <v>0.17</v>
      </c>
      <c r="H312" s="7"/>
      <c r="I312" s="83"/>
      <c r="J312" s="83"/>
      <c r="K312" s="83"/>
    </row>
    <row r="313" spans="1:11" ht="25.5">
      <c r="A313" s="54">
        <v>208</v>
      </c>
      <c r="B313" s="84" t="s">
        <v>702</v>
      </c>
      <c r="C313" s="13" t="s">
        <v>52</v>
      </c>
      <c r="D313" s="1" t="s">
        <v>5</v>
      </c>
      <c r="E313" s="14" t="s">
        <v>53</v>
      </c>
      <c r="F313" s="63">
        <v>1800</v>
      </c>
      <c r="G313" s="64">
        <v>0.3915</v>
      </c>
      <c r="H313" s="7"/>
      <c r="I313" s="83"/>
      <c r="J313" s="83"/>
      <c r="K313" s="83"/>
    </row>
    <row r="314" spans="1:11" ht="25.5">
      <c r="A314" s="54">
        <v>209</v>
      </c>
      <c r="B314" s="84" t="s">
        <v>703</v>
      </c>
      <c r="C314" s="22" t="s">
        <v>148</v>
      </c>
      <c r="D314" s="1" t="s">
        <v>149</v>
      </c>
      <c r="E314" s="14" t="s">
        <v>150</v>
      </c>
      <c r="F314" s="63">
        <v>1880</v>
      </c>
      <c r="G314" s="64">
        <v>0.04775</v>
      </c>
      <c r="H314" s="7"/>
      <c r="I314" s="83"/>
      <c r="J314" s="83"/>
      <c r="K314" s="83"/>
    </row>
    <row r="315" spans="1:11" ht="24" customHeight="1">
      <c r="A315" s="54">
        <v>210</v>
      </c>
      <c r="B315" s="84" t="s">
        <v>704</v>
      </c>
      <c r="C315" s="13" t="s">
        <v>101</v>
      </c>
      <c r="D315" s="31" t="s">
        <v>5</v>
      </c>
      <c r="E315" s="19" t="s">
        <v>102</v>
      </c>
      <c r="F315" s="20">
        <v>400</v>
      </c>
      <c r="G315" s="27">
        <v>0.9554</v>
      </c>
      <c r="H315" s="7"/>
      <c r="I315" s="83"/>
      <c r="J315" s="83"/>
      <c r="K315" s="83"/>
    </row>
    <row r="316" spans="1:11" ht="12.75">
      <c r="A316" s="54">
        <v>211</v>
      </c>
      <c r="B316" s="84" t="s">
        <v>705</v>
      </c>
      <c r="C316" s="13" t="s">
        <v>229</v>
      </c>
      <c r="D316" s="1" t="s">
        <v>5</v>
      </c>
      <c r="E316" s="14" t="s">
        <v>230</v>
      </c>
      <c r="F316" s="63">
        <v>850</v>
      </c>
      <c r="G316" s="64">
        <v>13.65</v>
      </c>
      <c r="H316" s="7"/>
      <c r="I316" s="83"/>
      <c r="J316" s="83"/>
      <c r="K316" s="83"/>
    </row>
    <row r="317" spans="1:11" ht="21.75" customHeight="1">
      <c r="A317" s="54">
        <v>212</v>
      </c>
      <c r="B317" s="84" t="s">
        <v>706</v>
      </c>
      <c r="C317" s="13" t="s">
        <v>272</v>
      </c>
      <c r="D317" s="1" t="s">
        <v>5</v>
      </c>
      <c r="E317" s="14" t="s">
        <v>8</v>
      </c>
      <c r="F317" s="63">
        <v>3210</v>
      </c>
      <c r="G317" s="64">
        <v>0.88</v>
      </c>
      <c r="H317" s="7"/>
      <c r="I317" s="83"/>
      <c r="J317" s="83"/>
      <c r="K317" s="83"/>
    </row>
    <row r="318" spans="1:11" ht="21.75" customHeight="1">
      <c r="A318" s="54">
        <v>213</v>
      </c>
      <c r="B318" s="84" t="s">
        <v>707</v>
      </c>
      <c r="C318" s="13" t="s">
        <v>361</v>
      </c>
      <c r="D318" s="1" t="s">
        <v>5</v>
      </c>
      <c r="E318" s="14" t="s">
        <v>362</v>
      </c>
      <c r="F318" s="63">
        <v>200</v>
      </c>
      <c r="G318" s="64">
        <v>0.85</v>
      </c>
      <c r="H318" s="7"/>
      <c r="I318" s="83"/>
      <c r="J318" s="83"/>
      <c r="K318" s="83"/>
    </row>
    <row r="319" spans="1:11" ht="18.75" customHeight="1">
      <c r="A319" s="107">
        <v>214</v>
      </c>
      <c r="B319" s="96" t="s">
        <v>708</v>
      </c>
      <c r="C319" s="13" t="s">
        <v>115</v>
      </c>
      <c r="D319" s="1" t="s">
        <v>116</v>
      </c>
      <c r="E319" s="14" t="s">
        <v>117</v>
      </c>
      <c r="F319" s="63">
        <v>1400</v>
      </c>
      <c r="G319" s="64">
        <v>3.4</v>
      </c>
      <c r="H319" s="7"/>
      <c r="I319" s="83"/>
      <c r="J319" s="93"/>
      <c r="K319" s="83"/>
    </row>
    <row r="320" spans="1:11" ht="14.25" customHeight="1">
      <c r="A320" s="107"/>
      <c r="B320" s="97"/>
      <c r="C320" s="13" t="s">
        <v>115</v>
      </c>
      <c r="D320" s="1" t="s">
        <v>116</v>
      </c>
      <c r="E320" s="14" t="s">
        <v>118</v>
      </c>
      <c r="F320" s="63">
        <v>375</v>
      </c>
      <c r="G320" s="64">
        <v>1.3</v>
      </c>
      <c r="H320" s="7"/>
      <c r="I320" s="83"/>
      <c r="J320" s="94"/>
      <c r="K320" s="83"/>
    </row>
    <row r="321" spans="1:11" ht="27" customHeight="1">
      <c r="A321" s="54">
        <v>215</v>
      </c>
      <c r="B321" s="84" t="s">
        <v>709</v>
      </c>
      <c r="C321" s="13" t="s">
        <v>248</v>
      </c>
      <c r="D321" s="1" t="s">
        <v>32</v>
      </c>
      <c r="E321" s="14" t="s">
        <v>33</v>
      </c>
      <c r="F321" s="63">
        <v>800</v>
      </c>
      <c r="G321" s="64">
        <v>0.329</v>
      </c>
      <c r="H321" s="7"/>
      <c r="I321" s="83"/>
      <c r="J321" s="83"/>
      <c r="K321" s="83"/>
    </row>
    <row r="322" spans="1:11" ht="25.5">
      <c r="A322" s="108">
        <v>216</v>
      </c>
      <c r="B322" s="96" t="s">
        <v>710</v>
      </c>
      <c r="C322" s="13" t="s">
        <v>286</v>
      </c>
      <c r="D322" s="1" t="s">
        <v>32</v>
      </c>
      <c r="E322" s="14" t="s">
        <v>473</v>
      </c>
      <c r="F322" s="63">
        <v>1200</v>
      </c>
      <c r="G322" s="64">
        <v>41</v>
      </c>
      <c r="H322" s="7"/>
      <c r="I322" s="83"/>
      <c r="J322" s="93"/>
      <c r="K322" s="83"/>
    </row>
    <row r="323" spans="1:11" ht="25.5">
      <c r="A323" s="108"/>
      <c r="B323" s="97"/>
      <c r="C323" s="13" t="s">
        <v>286</v>
      </c>
      <c r="D323" s="1" t="s">
        <v>32</v>
      </c>
      <c r="E323" s="14" t="s">
        <v>474</v>
      </c>
      <c r="F323" s="63">
        <v>300</v>
      </c>
      <c r="G323" s="64">
        <v>20.5</v>
      </c>
      <c r="H323" s="7"/>
      <c r="I323" s="83"/>
      <c r="J323" s="94"/>
      <c r="K323" s="83"/>
    </row>
    <row r="324" spans="1:11" ht="12.75">
      <c r="A324" s="56">
        <v>217</v>
      </c>
      <c r="B324" s="84" t="s">
        <v>711</v>
      </c>
      <c r="C324" s="13" t="s">
        <v>29</v>
      </c>
      <c r="D324" s="1" t="s">
        <v>30</v>
      </c>
      <c r="E324" s="14" t="s">
        <v>31</v>
      </c>
      <c r="F324" s="63">
        <v>233</v>
      </c>
      <c r="G324" s="64">
        <v>2.4</v>
      </c>
      <c r="H324" s="7"/>
      <c r="I324" s="83"/>
      <c r="J324" s="83"/>
      <c r="K324" s="83"/>
    </row>
    <row r="325" spans="1:11" ht="25.5">
      <c r="A325" s="56">
        <v>218</v>
      </c>
      <c r="B325" s="87" t="s">
        <v>712</v>
      </c>
      <c r="C325" s="14" t="s">
        <v>252</v>
      </c>
      <c r="D325" s="1" t="s">
        <v>32</v>
      </c>
      <c r="E325" s="14" t="s">
        <v>271</v>
      </c>
      <c r="F325" s="63">
        <v>200</v>
      </c>
      <c r="G325" s="64">
        <v>4.825</v>
      </c>
      <c r="H325" s="7"/>
      <c r="I325" s="83"/>
      <c r="J325" s="83"/>
      <c r="K325" s="83"/>
    </row>
    <row r="326" spans="1:8" ht="12.75">
      <c r="A326" s="60"/>
      <c r="B326" s="51"/>
      <c r="C326" s="61"/>
      <c r="D326" s="51"/>
      <c r="E326" s="61"/>
      <c r="F326" s="76"/>
      <c r="G326" s="77"/>
      <c r="H326" s="52"/>
    </row>
  </sheetData>
  <mergeCells count="199">
    <mergeCell ref="J26:J27"/>
    <mergeCell ref="J33:J34"/>
    <mergeCell ref="J35:J36"/>
    <mergeCell ref="J29:J31"/>
    <mergeCell ref="J6:J7"/>
    <mergeCell ref="J9:J10"/>
    <mergeCell ref="J16:J17"/>
    <mergeCell ref="J18:J20"/>
    <mergeCell ref="B304:B306"/>
    <mergeCell ref="B319:B320"/>
    <mergeCell ref="B322:B323"/>
    <mergeCell ref="A98:A99"/>
    <mergeCell ref="A100:A101"/>
    <mergeCell ref="A104:A106"/>
    <mergeCell ref="A109:A110"/>
    <mergeCell ref="A111:A112"/>
    <mergeCell ref="A113:A114"/>
    <mergeCell ref="A117:A118"/>
    <mergeCell ref="A120:A122"/>
    <mergeCell ref="A125:A126"/>
    <mergeCell ref="A127:A128"/>
    <mergeCell ref="A129:A130"/>
    <mergeCell ref="A192:A193"/>
    <mergeCell ref="A195:A196"/>
    <mergeCell ref="A140:A145"/>
    <mergeCell ref="A155:A156"/>
    <mergeCell ref="A147:A149"/>
    <mergeCell ref="A150:A151"/>
    <mergeCell ref="A153:A154"/>
    <mergeCell ref="A91:A92"/>
    <mergeCell ref="A131:A135"/>
    <mergeCell ref="A137:A138"/>
    <mergeCell ref="A210:A211"/>
    <mergeCell ref="A165:A166"/>
    <mergeCell ref="A167:A168"/>
    <mergeCell ref="A173:A174"/>
    <mergeCell ref="A175:A176"/>
    <mergeCell ref="A181:A183"/>
    <mergeCell ref="A184:A186"/>
    <mergeCell ref="A1:K1"/>
    <mergeCell ref="A201:A202"/>
    <mergeCell ref="A203:A204"/>
    <mergeCell ref="A207:A208"/>
    <mergeCell ref="A40:A41"/>
    <mergeCell ref="A61:A63"/>
    <mergeCell ref="A75:A76"/>
    <mergeCell ref="A81:A82"/>
    <mergeCell ref="A83:A85"/>
    <mergeCell ref="A6:A7"/>
    <mergeCell ref="A9:A10"/>
    <mergeCell ref="A16:A17"/>
    <mergeCell ref="A18:A20"/>
    <mergeCell ref="A279:A282"/>
    <mergeCell ref="A294:A295"/>
    <mergeCell ref="A217:A219"/>
    <mergeCell ref="A225:A226"/>
    <mergeCell ref="A228:A230"/>
    <mergeCell ref="A322:A323"/>
    <mergeCell ref="A237:A238"/>
    <mergeCell ref="A283:A285"/>
    <mergeCell ref="A319:A320"/>
    <mergeCell ref="A304:A306"/>
    <mergeCell ref="A259:A261"/>
    <mergeCell ref="A262:A266"/>
    <mergeCell ref="A269:A271"/>
    <mergeCell ref="A272:A273"/>
    <mergeCell ref="A276:A277"/>
    <mergeCell ref="A73:A74"/>
    <mergeCell ref="A289:A290"/>
    <mergeCell ref="A64:A71"/>
    <mergeCell ref="A26:A27"/>
    <mergeCell ref="A29:A31"/>
    <mergeCell ref="A33:A34"/>
    <mergeCell ref="A35:A36"/>
    <mergeCell ref="A232:A234"/>
    <mergeCell ref="A235:A236"/>
    <mergeCell ref="A254:A257"/>
    <mergeCell ref="B6:B7"/>
    <mergeCell ref="B9:B10"/>
    <mergeCell ref="B16:B17"/>
    <mergeCell ref="B18:B20"/>
    <mergeCell ref="B26:B27"/>
    <mergeCell ref="B29:B31"/>
    <mergeCell ref="B33:B34"/>
    <mergeCell ref="B35:B36"/>
    <mergeCell ref="B40:B41"/>
    <mergeCell ref="B61:B63"/>
    <mergeCell ref="B64:B71"/>
    <mergeCell ref="A51:A55"/>
    <mergeCell ref="B51:B55"/>
    <mergeCell ref="B73:B74"/>
    <mergeCell ref="B75:B76"/>
    <mergeCell ref="B81:B82"/>
    <mergeCell ref="B83:B85"/>
    <mergeCell ref="B91:B92"/>
    <mergeCell ref="B98:B99"/>
    <mergeCell ref="B100:B101"/>
    <mergeCell ref="B104:B106"/>
    <mergeCell ref="B109:B110"/>
    <mergeCell ref="B111:B112"/>
    <mergeCell ref="B113:B114"/>
    <mergeCell ref="B117:B118"/>
    <mergeCell ref="B120:B122"/>
    <mergeCell ref="B125:B126"/>
    <mergeCell ref="B127:B128"/>
    <mergeCell ref="B129:B130"/>
    <mergeCell ref="B131:B135"/>
    <mergeCell ref="B137:B138"/>
    <mergeCell ref="B140:B145"/>
    <mergeCell ref="B147:B149"/>
    <mergeCell ref="B150:B151"/>
    <mergeCell ref="B153:B154"/>
    <mergeCell ref="B155:B156"/>
    <mergeCell ref="B165:B166"/>
    <mergeCell ref="B167:B168"/>
    <mergeCell ref="B173:B174"/>
    <mergeCell ref="B175:B176"/>
    <mergeCell ref="B181:B183"/>
    <mergeCell ref="B184:B186"/>
    <mergeCell ref="B192:B193"/>
    <mergeCell ref="B195:B196"/>
    <mergeCell ref="B201:B202"/>
    <mergeCell ref="B203:B204"/>
    <mergeCell ref="B207:B208"/>
    <mergeCell ref="B210:B211"/>
    <mergeCell ref="B217:B219"/>
    <mergeCell ref="B225:B226"/>
    <mergeCell ref="B228:B230"/>
    <mergeCell ref="B232:B234"/>
    <mergeCell ref="B235:B236"/>
    <mergeCell ref="B237:B238"/>
    <mergeCell ref="B254:B257"/>
    <mergeCell ref="B259:B261"/>
    <mergeCell ref="B262:B266"/>
    <mergeCell ref="B269:B271"/>
    <mergeCell ref="B272:B273"/>
    <mergeCell ref="B289:B290"/>
    <mergeCell ref="B294:B295"/>
    <mergeCell ref="B276:B277"/>
    <mergeCell ref="B279:B282"/>
    <mergeCell ref="B283:B285"/>
    <mergeCell ref="J40:J41"/>
    <mergeCell ref="J51:J55"/>
    <mergeCell ref="J61:J63"/>
    <mergeCell ref="J64:J71"/>
    <mergeCell ref="J73:J74"/>
    <mergeCell ref="J75:J76"/>
    <mergeCell ref="J81:J82"/>
    <mergeCell ref="J83:J85"/>
    <mergeCell ref="J91:J92"/>
    <mergeCell ref="J98:J99"/>
    <mergeCell ref="J100:J101"/>
    <mergeCell ref="J104:J106"/>
    <mergeCell ref="J109:J110"/>
    <mergeCell ref="J111:J112"/>
    <mergeCell ref="J113:J114"/>
    <mergeCell ref="J117:J118"/>
    <mergeCell ref="J120:J122"/>
    <mergeCell ref="J125:J126"/>
    <mergeCell ref="J127:J128"/>
    <mergeCell ref="J129:J130"/>
    <mergeCell ref="J131:J135"/>
    <mergeCell ref="J137:J138"/>
    <mergeCell ref="J140:J145"/>
    <mergeCell ref="J147:J149"/>
    <mergeCell ref="J150:J151"/>
    <mergeCell ref="J153:J154"/>
    <mergeCell ref="J155:J156"/>
    <mergeCell ref="J181:J183"/>
    <mergeCell ref="J184:J186"/>
    <mergeCell ref="J165:J166"/>
    <mergeCell ref="J167:J168"/>
    <mergeCell ref="J173:J174"/>
    <mergeCell ref="J175:J176"/>
    <mergeCell ref="J207:J208"/>
    <mergeCell ref="J210:J211"/>
    <mergeCell ref="J192:J193"/>
    <mergeCell ref="J195:J196"/>
    <mergeCell ref="J201:J202"/>
    <mergeCell ref="J203:J204"/>
    <mergeCell ref="J232:J234"/>
    <mergeCell ref="J235:J236"/>
    <mergeCell ref="J237:J238"/>
    <mergeCell ref="J217:J219"/>
    <mergeCell ref="J225:J226"/>
    <mergeCell ref="J228:J230"/>
    <mergeCell ref="J254:J257"/>
    <mergeCell ref="J259:J261"/>
    <mergeCell ref="J262:J266"/>
    <mergeCell ref="J269:J271"/>
    <mergeCell ref="J272:J273"/>
    <mergeCell ref="J276:J277"/>
    <mergeCell ref="J279:J282"/>
    <mergeCell ref="J283:J285"/>
    <mergeCell ref="J322:J323"/>
    <mergeCell ref="J289:J290"/>
    <mergeCell ref="J294:J295"/>
    <mergeCell ref="J304:J306"/>
    <mergeCell ref="J319:J320"/>
  </mergeCells>
  <printOptions/>
  <pageMargins left="0.75" right="0.52" top="0.9" bottom="0.68" header="0.5" footer="0.5"/>
  <pageSetup horizontalDpi="600" verticalDpi="600" orientation="landscape" paperSize="9" r:id="rId1"/>
  <headerFooter alignWithMargins="0">
    <oddHeader>&amp;RAllegato 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m.ruscica</dc:creator>
  <cp:keywords/>
  <dc:description/>
  <cp:lastModifiedBy>a.labarbera</cp:lastModifiedBy>
  <cp:lastPrinted>2009-06-25T15:24:24Z</cp:lastPrinted>
  <dcterms:created xsi:type="dcterms:W3CDTF">2009-01-21T17:42:39Z</dcterms:created>
  <dcterms:modified xsi:type="dcterms:W3CDTF">2009-07-27T11:54:32Z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