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GARA N. 8015683 - Dispositivi Trasversali in 27 lotti" sheetId="1" r:id="rId1"/>
  </sheets>
  <definedNames/>
  <calcPr fullCalcOnLoad="1"/>
</workbook>
</file>

<file path=xl/sharedStrings.xml><?xml version="1.0" encoding="utf-8"?>
<sst xmlns="http://schemas.openxmlformats.org/spreadsheetml/2006/main" count="177" uniqueCount="128">
  <si>
    <t>LOTTO</t>
  </si>
  <si>
    <t>DESCRIZIONE</t>
  </si>
  <si>
    <t>TIPOLOGIA/MISURA</t>
  </si>
  <si>
    <t>CONSUMO ANNUALE</t>
  </si>
  <si>
    <t>Fabbisogno triennale</t>
  </si>
  <si>
    <t>BASE D'ASTA IVA ESCLUSA</t>
  </si>
  <si>
    <t>UNITA' DI MISURA</t>
  </si>
  <si>
    <t>TOTALE ANNUALE IVA ESCLUSA</t>
  </si>
  <si>
    <t>Importo complessivo a base d’asta IVA esclusa</t>
  </si>
  <si>
    <t>Prezzo unitario offerto i.v.a. esclusa</t>
  </si>
  <si>
    <t>Prezzo complessivo offerto i.v.a. esclusa</t>
  </si>
  <si>
    <t>Confezionamento</t>
  </si>
  <si>
    <t>Codice CND</t>
  </si>
  <si>
    <t>Numero repertorio</t>
  </si>
  <si>
    <t>Codice ref codice prodotto</t>
  </si>
  <si>
    <t>1 CIG: 8592106E29</t>
  </si>
  <si>
    <t>CAPPELLINO A SCAFANDRO</t>
  </si>
  <si>
    <t>PEZZO</t>
  </si>
  <si>
    <t>2 CIG: 85921090A7</t>
  </si>
  <si>
    <t>CATETERE MOUNT GIREVOLE CON ACCESSO PER BRONCOSCOPIO</t>
  </si>
  <si>
    <t>CM 15</t>
  </si>
  <si>
    <t>3 CIG: 859211773F</t>
  </si>
  <si>
    <t xml:space="preserve">Sondino naso gastrico per nutrizione enterale in piuretano a basso coefficiente di rigidità </t>
  </si>
  <si>
    <t>CH 12</t>
  </si>
  <si>
    <t>4 CIG: 859215027C</t>
  </si>
  <si>
    <t>Telini in TNT a basso rilascio particellare a 3 strati (superiore permeabile, intermedio altamente assorbente, inferiore impermeabile)</t>
  </si>
  <si>
    <t>Cm 75 x 90 (+/- 10%)</t>
  </si>
  <si>
    <t>5 CIG: 8592157841</t>
  </si>
  <si>
    <t>Cm 45 x 75 (+/- 10%)</t>
  </si>
  <si>
    <t>6 CIG: 8592178995</t>
  </si>
  <si>
    <t>Siringhe luer lock da ml 60 ambrate</t>
  </si>
  <si>
    <t>ml 60</t>
  </si>
  <si>
    <t>7 CIG: 8592180B3B</t>
  </si>
  <si>
    <t>Siringhe luer lock da ml 5 ambrate</t>
  </si>
  <si>
    <t>ml 5</t>
  </si>
  <si>
    <t>8 CIG: 8592183DB4</t>
  </si>
  <si>
    <t>PROVETTE CRIOGENICHE</t>
  </si>
  <si>
    <t xml:space="preserve">5 ml </t>
  </si>
  <si>
    <t>9 CIG: 85921881D8</t>
  </si>
  <si>
    <t>TELINO DA INCISIONE</t>
  </si>
  <si>
    <t xml:space="preserve">   cm 55 x 45 circa         (+/- 10%)</t>
  </si>
  <si>
    <t>10 CIG: 85921946CA</t>
  </si>
  <si>
    <t>URINOMETRO CON SACCA SOSTITUIBILE DA ML 2000 CIRCA, TUBO DA ALMENO CM 150 CIRCA, VALVOLA ANTIREFLUSSO, SISTEMA PER IL PRELIEVO DI CAMPIONI DI URINA SENZ'AGO, SISTEMA DI FISSAGGIO AL LETTO DEL PAZIENTE, LATEX FREE, FILTRO DI VENTILAZIONE</t>
  </si>
  <si>
    <t>SACCA SOSTITUIBILE DI RICAMBIO</t>
  </si>
  <si>
    <t>Importo complessivo a base d’asta IVA esclusa lotto 10</t>
  </si>
  <si>
    <t>11 CIG: 8592207186</t>
  </si>
  <si>
    <t>BISTURI MONOUSO FIG. 11</t>
  </si>
  <si>
    <t>FIG. 11</t>
  </si>
  <si>
    <t>BISTURI MONOUSO FIG. 15</t>
  </si>
  <si>
    <t>FIG. 15</t>
  </si>
  <si>
    <t>BISTURI MONOUSO FIG. 20</t>
  </si>
  <si>
    <t>FIG. 20</t>
  </si>
  <si>
    <t>BISTURI MONOUSO FIG. 21</t>
  </si>
  <si>
    <t>FIG. 21</t>
  </si>
  <si>
    <t>BISTURI MONOUSO FIG. 22</t>
  </si>
  <si>
    <t>FIG. 22</t>
  </si>
  <si>
    <t>LAMA BISTURI STERILE FIG. 15</t>
  </si>
  <si>
    <t>LAMA BISTURI STERILE FIG. 22</t>
  </si>
  <si>
    <t>LAMA BISTURI STERILE FIG. 11</t>
  </si>
  <si>
    <t>Importo complessivo a base d’asta IVA esclusa lotto 11</t>
  </si>
  <si>
    <t>Importo complessivo offerto IVA esclusa lotto 11</t>
  </si>
  <si>
    <t>12 CIG: 8592223EB6</t>
  </si>
  <si>
    <t xml:space="preserve">GEL PER ULTRASUONI - 250 ML - </t>
  </si>
  <si>
    <t>250 ML</t>
  </si>
  <si>
    <t>13 CIG: 8592227207</t>
  </si>
  <si>
    <t>SOLUZIONE STERILE APIROGENA PER LAVAGGIO INTRAOPERATORIO</t>
  </si>
  <si>
    <t>500 ML</t>
  </si>
  <si>
    <t>14 CIG: 85922461B5</t>
  </si>
  <si>
    <t>MASCHERE FFP3 con filtro esterno per oncologia</t>
  </si>
  <si>
    <t>15 CIG: 8592264090</t>
  </si>
  <si>
    <t>TAMPONI NON STERILI SENZA FILO DI BARIO</t>
  </si>
  <si>
    <t>cm 3</t>
  </si>
  <si>
    <t>cm 1</t>
  </si>
  <si>
    <t>Importo complessivo a base d’asta IVA esclusa lotto 15</t>
  </si>
  <si>
    <t>Importo complessivo offerto IVA esclusa lotto 15</t>
  </si>
  <si>
    <t>16 CIG: 8592270582</t>
  </si>
  <si>
    <t>LUNGHETTE CON FILO DI BARIO</t>
  </si>
  <si>
    <t>cm 5 x 15</t>
  </si>
  <si>
    <t>cm 5 x 20</t>
  </si>
  <si>
    <t>Importo complessivo a base d’asta IVA esclusa lotto 16</t>
  </si>
  <si>
    <t>Importo complessivo offerto IVA esclusa lotto 16</t>
  </si>
  <si>
    <t>17 CIG: 8592276A74</t>
  </si>
  <si>
    <t>SERBATOIO PER DRENAGGIO (CH. MAMMELLA)</t>
  </si>
  <si>
    <t>Ml 100</t>
  </si>
  <si>
    <t>18 CIG: 8592296AF5</t>
  </si>
  <si>
    <t xml:space="preserve">CATETERE ARTERIOSO CON GUIDA </t>
  </si>
  <si>
    <t>20 G x 8 cm</t>
  </si>
  <si>
    <t>19 CIG: 8592300E41</t>
  </si>
  <si>
    <t>VETRINI A BANDA MOLATA</t>
  </si>
  <si>
    <t>76 x 26 mm (+/-5%)</t>
  </si>
  <si>
    <t>20 CIG: 8592304192</t>
  </si>
  <si>
    <t>MASCHERA PER OSSIGENO TERAPIA CON RESEVOIR</t>
  </si>
  <si>
    <t>21 CIG: 859238653C</t>
  </si>
  <si>
    <t>OCCHIALI PER OSSIGENOTERAPIA</t>
  </si>
  <si>
    <t>22 CIG: 8592398F20</t>
  </si>
  <si>
    <t xml:space="preserve">PEZZE LAPARATOMICHE SENZA FILO RADIOPACO </t>
  </si>
  <si>
    <t>cm 20 x 20</t>
  </si>
  <si>
    <t>cm 40 x 40</t>
  </si>
  <si>
    <t>Importo complessivo a base d’asta IVA esclusa lotto 22</t>
  </si>
  <si>
    <t>Importo complessivo offerto IVA esclusa lotto 22</t>
  </si>
  <si>
    <t>23 CIG: 8592435DA9</t>
  </si>
  <si>
    <t>Cateteri maschili esterni autoportanti in silicone 100%</t>
  </si>
  <si>
    <t>25 mm</t>
  </si>
  <si>
    <t>n.</t>
  </si>
  <si>
    <t>30 mm</t>
  </si>
  <si>
    <t>40 mm</t>
  </si>
  <si>
    <t>Importo complessivo a base d’asta IVA esclusa lotto 23</t>
  </si>
  <si>
    <t>Importo complessivo offerto IVA esclusa lotto 23</t>
  </si>
  <si>
    <t>24 CIG: 8592451ADE</t>
  </si>
  <si>
    <t>Cateteri monovia autolubrificati punta tiemann raccordo luer lock</t>
  </si>
  <si>
    <t>Cm 45/CH12</t>
  </si>
  <si>
    <t>Cateteri monovia autolubrificati punta nelaton raccordo luer lock</t>
  </si>
  <si>
    <t>Importo complessivo a base d’asta IVA esclusa lotto 24</t>
  </si>
  <si>
    <t>Importo complessivo offerto IVA esclusa lotto 24</t>
  </si>
  <si>
    <t>25 CIG: 859245917B</t>
  </si>
  <si>
    <t>CANNULE DI GUEDEL</t>
  </si>
  <si>
    <t>MIS. 0</t>
  </si>
  <si>
    <t>MIS. 1</t>
  </si>
  <si>
    <t>MIS. 2</t>
  </si>
  <si>
    <t>MIS. 3</t>
  </si>
  <si>
    <t>MIS. 4</t>
  </si>
  <si>
    <t>Importo complessivo a base d’asta IVA esclusa lotto 25</t>
  </si>
  <si>
    <t>Importo complessivo offerto IVA esclusa lotto 25</t>
  </si>
  <si>
    <t>26 CIG: 859246566D</t>
  </si>
  <si>
    <t xml:space="preserve">Fasce di fissaggio per cannula tracheostomica </t>
  </si>
  <si>
    <t>27 CIG: 85924699B9</t>
  </si>
  <si>
    <t>GHIACCIO ISTANTANEO</t>
  </si>
  <si>
    <t>Importo complessivo di gara IVA esclusa</t>
  </si>
</sst>
</file>

<file path=xl/styles.xml><?xml version="1.0" encoding="utf-8"?>
<styleSheet xmlns="http://schemas.openxmlformats.org/spreadsheetml/2006/main">
  <numFmts count="4">
    <numFmt numFmtId="164" formatCode="General"/>
    <numFmt numFmtId="165" formatCode="[$€-410]\ #,##0.00;[RED]\-[$€-410]\ #,##0.00"/>
    <numFmt numFmtId="166" formatCode="#,##0.00"/>
    <numFmt numFmtId="167" formatCode="0"/>
  </numFmts>
  <fonts count="5">
    <font>
      <sz val="10"/>
      <name val="Arial"/>
      <family val="2"/>
    </font>
    <font>
      <sz val="11"/>
      <color indexed="8"/>
      <name val="Arial"/>
      <family val="2"/>
    </font>
    <font>
      <sz val="11"/>
      <name val="Arial"/>
      <family val="2"/>
    </font>
    <font>
      <b/>
      <sz val="11"/>
      <name val="Arial"/>
      <family val="2"/>
    </font>
    <font>
      <b/>
      <sz val="11"/>
      <color indexed="8"/>
      <name val="Arial"/>
      <family val="2"/>
    </font>
  </fonts>
  <fills count="2">
    <fill>
      <patternFill/>
    </fill>
    <fill>
      <patternFill patternType="gray125"/>
    </fill>
  </fills>
  <borders count="3">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8">
    <xf numFmtId="164" fontId="0" fillId="0" borderId="0" xfId="0" applyAlignment="1">
      <alignment/>
    </xf>
    <xf numFmtId="164" fontId="1" fillId="0" borderId="0" xfId="0" applyFont="1" applyFill="1" applyAlignment="1">
      <alignment horizontal="left"/>
    </xf>
    <xf numFmtId="164" fontId="2" fillId="0" borderId="0" xfId="0" applyFont="1" applyAlignment="1">
      <alignment/>
    </xf>
    <xf numFmtId="165" fontId="2" fillId="0" borderId="0" xfId="0" applyNumberFormat="1" applyFont="1" applyAlignment="1">
      <alignment/>
    </xf>
    <xf numFmtId="164" fontId="3" fillId="0" borderId="0" xfId="0" applyFont="1" applyAlignment="1">
      <alignment/>
    </xf>
    <xf numFmtId="164" fontId="2" fillId="0" borderId="0" xfId="0" applyFont="1" applyBorder="1" applyAlignment="1">
      <alignment/>
    </xf>
    <xf numFmtId="164" fontId="4" fillId="0" borderId="1" xfId="0" applyFont="1" applyFill="1" applyBorder="1" applyAlignment="1">
      <alignment horizontal="center" vertical="center" wrapText="1"/>
    </xf>
    <xf numFmtId="164" fontId="3" fillId="0" borderId="1" xfId="0" applyFont="1" applyFill="1" applyBorder="1" applyAlignment="1">
      <alignment horizontal="center" vertical="center" wrapText="1"/>
    </xf>
    <xf numFmtId="164" fontId="3" fillId="0" borderId="1" xfId="0" applyFont="1" applyFill="1" applyBorder="1" applyAlignment="1">
      <alignment horizontal="center" vertical="center" wrapText="1" shrinkToFit="1"/>
    </xf>
    <xf numFmtId="165" fontId="3" fillId="0" borderId="1" xfId="0" applyNumberFormat="1" applyFont="1" applyFill="1" applyBorder="1" applyAlignment="1">
      <alignment horizontal="center" vertical="center" wrapText="1"/>
    </xf>
    <xf numFmtId="164" fontId="3" fillId="0" borderId="1" xfId="0" applyFont="1" applyBorder="1" applyAlignment="1">
      <alignment horizontal="center" vertical="center" wrapText="1"/>
    </xf>
    <xf numFmtId="164" fontId="3" fillId="0" borderId="0" xfId="0" applyFont="1" applyFill="1" applyAlignment="1">
      <alignment/>
    </xf>
    <xf numFmtId="164" fontId="1" fillId="0" borderId="1" xfId="0" applyFont="1" applyFill="1" applyBorder="1" applyAlignment="1">
      <alignment horizontal="left" vertical="center" wrapText="1"/>
    </xf>
    <xf numFmtId="164"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4" fontId="2" fillId="0" borderId="1" xfId="0" applyFont="1" applyBorder="1" applyAlignment="1">
      <alignment/>
    </xf>
    <xf numFmtId="167" fontId="2" fillId="0" borderId="1" xfId="0" applyNumberFormat="1" applyFont="1" applyBorder="1" applyAlignment="1">
      <alignment horizontal="center" vertical="center" wrapText="1"/>
    </xf>
    <xf numFmtId="164" fontId="3" fillId="0" borderId="0" xfId="0" applyFont="1" applyBorder="1" applyAlignment="1">
      <alignment horizontal="center" vertical="center" wrapText="1"/>
    </xf>
    <xf numFmtId="164" fontId="1" fillId="0" borderId="1" xfId="0" applyFont="1" applyFill="1" applyBorder="1" applyAlignment="1">
      <alignment horizontal="left" vertical="center"/>
    </xf>
    <xf numFmtId="164" fontId="2" fillId="0" borderId="1" xfId="0" applyFont="1" applyBorder="1" applyAlignment="1">
      <alignment horizontal="center" vertical="center" shrinkToFit="1"/>
    </xf>
    <xf numFmtId="164"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164" fontId="2" fillId="0" borderId="2" xfId="0" applyFont="1" applyBorder="1" applyAlignment="1">
      <alignment horizontal="center" vertical="center" wrapText="1"/>
    </xf>
    <xf numFmtId="164" fontId="2" fillId="0" borderId="2" xfId="0" applyFont="1" applyBorder="1" applyAlignment="1">
      <alignment horizontal="center" vertical="center" shrinkToFit="1"/>
    </xf>
    <xf numFmtId="164" fontId="2" fillId="0" borderId="2" xfId="0" applyFont="1" applyBorder="1" applyAlignment="1">
      <alignment horizontal="center" vertical="center"/>
    </xf>
    <xf numFmtId="165" fontId="2" fillId="0" borderId="2" xfId="0" applyNumberFormat="1" applyFont="1" applyBorder="1" applyAlignment="1">
      <alignment horizontal="center" vertical="center" wrapText="1"/>
    </xf>
    <xf numFmtId="164" fontId="1" fillId="0" borderId="0" xfId="0" applyFont="1" applyFill="1" applyBorder="1" applyAlignment="1">
      <alignment horizontal="left" vertical="center"/>
    </xf>
    <xf numFmtId="164" fontId="2" fillId="0" borderId="0" xfId="0" applyFont="1" applyBorder="1" applyAlignment="1">
      <alignment horizontal="center" vertical="center" wrapText="1"/>
    </xf>
    <xf numFmtId="164" fontId="2" fillId="0" borderId="0" xfId="0" applyFont="1" applyBorder="1" applyAlignment="1">
      <alignment horizontal="center" vertical="center" shrinkToFit="1"/>
    </xf>
    <xf numFmtId="164" fontId="2" fillId="0" borderId="0" xfId="0" applyFont="1" applyBorder="1" applyAlignment="1">
      <alignment horizontal="center" vertical="center"/>
    </xf>
    <xf numFmtId="165" fontId="2" fillId="0" borderId="0" xfId="0" applyNumberFormat="1" applyFont="1" applyBorder="1" applyAlignment="1">
      <alignment horizontal="center" vertical="center" wrapText="1"/>
    </xf>
    <xf numFmtId="164" fontId="1" fillId="0" borderId="2" xfId="0" applyFont="1" applyFill="1" applyBorder="1" applyAlignment="1">
      <alignment horizontal="left" vertical="center" wrapText="1"/>
    </xf>
    <xf numFmtId="165" fontId="3" fillId="0" borderId="1" xfId="0" applyNumberFormat="1" applyFont="1" applyBorder="1" applyAlignment="1">
      <alignment horizontal="center" vertical="center"/>
    </xf>
    <xf numFmtId="164" fontId="3" fillId="0" borderId="0" xfId="0" applyFont="1" applyBorder="1" applyAlignment="1">
      <alignment horizontal="center" vertical="center"/>
    </xf>
    <xf numFmtId="165" fontId="2" fillId="0" borderId="1" xfId="0" applyNumberFormat="1" applyFont="1" applyBorder="1" applyAlignment="1">
      <alignment/>
    </xf>
    <xf numFmtId="165" fontId="3"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5"/>
  <sheetViews>
    <sheetView tabSelected="1" zoomScale="111" zoomScaleNormal="111" workbookViewId="0" topLeftCell="A40">
      <selection activeCell="B54" sqref="B54"/>
    </sheetView>
  </sheetViews>
  <sheetFormatPr defaultColWidth="10.28125" defaultRowHeight="12.75"/>
  <cols>
    <col min="1" max="1" width="23.421875" style="1" customWidth="1"/>
    <col min="2" max="2" width="38.421875" style="2" customWidth="1"/>
    <col min="3" max="3" width="13.140625" style="2" customWidth="1"/>
    <col min="4" max="4" width="15.140625" style="2" customWidth="1"/>
    <col min="5" max="5" width="14.7109375" style="2" customWidth="1"/>
    <col min="6" max="6" width="16.28125" style="3" customWidth="1"/>
    <col min="7" max="7" width="15.00390625" style="2" customWidth="1"/>
    <col min="8" max="8" width="18.421875" style="2" customWidth="1"/>
    <col min="9" max="9" width="18.00390625" style="4" customWidth="1"/>
    <col min="10" max="11" width="11.421875" style="5" customWidth="1"/>
    <col min="12" max="12" width="16.00390625" style="5" customWidth="1"/>
    <col min="13" max="15" width="11.421875" style="5" customWidth="1"/>
    <col min="16" max="16384" width="11.421875" style="2" customWidth="1"/>
  </cols>
  <sheetData>
    <row r="1" spans="1:15" s="11" customFormat="1" ht="66">
      <c r="A1" s="6" t="s">
        <v>0</v>
      </c>
      <c r="B1" s="7" t="s">
        <v>1</v>
      </c>
      <c r="C1" s="8" t="s">
        <v>2</v>
      </c>
      <c r="D1" s="7" t="s">
        <v>3</v>
      </c>
      <c r="E1" s="7" t="s">
        <v>4</v>
      </c>
      <c r="F1" s="9" t="s">
        <v>5</v>
      </c>
      <c r="G1" s="7" t="s">
        <v>6</v>
      </c>
      <c r="H1" s="9" t="s">
        <v>7</v>
      </c>
      <c r="I1" s="9" t="s">
        <v>8</v>
      </c>
      <c r="J1" s="10" t="s">
        <v>9</v>
      </c>
      <c r="K1" s="10" t="s">
        <v>10</v>
      </c>
      <c r="L1" s="10" t="s">
        <v>11</v>
      </c>
      <c r="M1" s="10" t="s">
        <v>12</v>
      </c>
      <c r="N1" s="10" t="s">
        <v>13</v>
      </c>
      <c r="O1" s="10" t="s">
        <v>14</v>
      </c>
    </row>
    <row r="2" spans="1:15" ht="69" customHeight="1">
      <c r="A2" s="12" t="s">
        <v>15</v>
      </c>
      <c r="B2" s="13" t="s">
        <v>16</v>
      </c>
      <c r="C2" s="13"/>
      <c r="D2" s="13">
        <v>9000</v>
      </c>
      <c r="E2" s="13">
        <f aca="true" t="shared" si="0" ref="E2:E12">D2*3</f>
        <v>27000</v>
      </c>
      <c r="F2" s="14">
        <v>0.08</v>
      </c>
      <c r="G2" s="15" t="s">
        <v>17</v>
      </c>
      <c r="H2" s="14">
        <f aca="true" t="shared" si="1" ref="H2:H12">D2*F2</f>
        <v>720</v>
      </c>
      <c r="I2" s="16">
        <f aca="true" t="shared" si="2" ref="I2:I12">H2*3</f>
        <v>2160</v>
      </c>
      <c r="J2" s="17"/>
      <c r="K2" s="17"/>
      <c r="L2" s="17"/>
      <c r="M2" s="17"/>
      <c r="N2" s="17"/>
      <c r="O2" s="17"/>
    </row>
    <row r="3" spans="1:15" ht="27.75">
      <c r="A3" s="12" t="s">
        <v>18</v>
      </c>
      <c r="B3" s="13" t="s">
        <v>19</v>
      </c>
      <c r="C3" s="13" t="s">
        <v>20</v>
      </c>
      <c r="D3" s="13">
        <v>5000</v>
      </c>
      <c r="E3" s="13">
        <f t="shared" si="0"/>
        <v>15000</v>
      </c>
      <c r="F3" s="14">
        <v>0.75</v>
      </c>
      <c r="G3" s="13" t="s">
        <v>17</v>
      </c>
      <c r="H3" s="14">
        <f t="shared" si="1"/>
        <v>3750</v>
      </c>
      <c r="I3" s="16">
        <f t="shared" si="2"/>
        <v>11250</v>
      </c>
      <c r="J3" s="17"/>
      <c r="K3" s="17"/>
      <c r="L3" s="17"/>
      <c r="M3" s="17"/>
      <c r="N3" s="17"/>
      <c r="O3" s="17"/>
    </row>
    <row r="4" spans="1:15" ht="40.5">
      <c r="A4" s="12" t="s">
        <v>21</v>
      </c>
      <c r="B4" s="13" t="s">
        <v>22</v>
      </c>
      <c r="C4" s="13" t="s">
        <v>23</v>
      </c>
      <c r="D4" s="13">
        <v>1000</v>
      </c>
      <c r="E4" s="13">
        <f t="shared" si="0"/>
        <v>3000</v>
      </c>
      <c r="F4" s="14">
        <v>5</v>
      </c>
      <c r="G4" s="13" t="s">
        <v>17</v>
      </c>
      <c r="H4" s="14">
        <f t="shared" si="1"/>
        <v>5000</v>
      </c>
      <c r="I4" s="16">
        <f t="shared" si="2"/>
        <v>15000</v>
      </c>
      <c r="J4" s="17"/>
      <c r="K4" s="17"/>
      <c r="L4" s="17"/>
      <c r="M4" s="17"/>
      <c r="N4" s="17"/>
      <c r="O4" s="17"/>
    </row>
    <row r="5" spans="1:15" ht="53.25">
      <c r="A5" s="12" t="s">
        <v>24</v>
      </c>
      <c r="B5" s="13" t="s">
        <v>25</v>
      </c>
      <c r="C5" s="13" t="s">
        <v>26</v>
      </c>
      <c r="D5" s="13">
        <v>2500</v>
      </c>
      <c r="E5" s="13">
        <f t="shared" si="0"/>
        <v>7500</v>
      </c>
      <c r="F5" s="14">
        <v>1</v>
      </c>
      <c r="G5" s="13" t="s">
        <v>17</v>
      </c>
      <c r="H5" s="14">
        <f t="shared" si="1"/>
        <v>2500</v>
      </c>
      <c r="I5" s="16">
        <f t="shared" si="2"/>
        <v>7500</v>
      </c>
      <c r="J5" s="17"/>
      <c r="K5" s="17"/>
      <c r="L5" s="17"/>
      <c r="M5" s="17"/>
      <c r="N5" s="17"/>
      <c r="O5" s="17"/>
    </row>
    <row r="6" spans="1:15" ht="53.25">
      <c r="A6" s="12" t="s">
        <v>27</v>
      </c>
      <c r="B6" s="13" t="s">
        <v>25</v>
      </c>
      <c r="C6" s="13" t="s">
        <v>28</v>
      </c>
      <c r="D6" s="13">
        <v>2500</v>
      </c>
      <c r="E6" s="13">
        <f t="shared" si="0"/>
        <v>7500</v>
      </c>
      <c r="F6" s="14">
        <v>0.5</v>
      </c>
      <c r="G6" s="13" t="s">
        <v>17</v>
      </c>
      <c r="H6" s="14">
        <f t="shared" si="1"/>
        <v>1250</v>
      </c>
      <c r="I6" s="16">
        <f t="shared" si="2"/>
        <v>3750</v>
      </c>
      <c r="J6" s="17"/>
      <c r="K6" s="17"/>
      <c r="L6" s="17"/>
      <c r="M6" s="17"/>
      <c r="N6" s="17"/>
      <c r="O6" s="17"/>
    </row>
    <row r="7" spans="1:15" ht="52.5" customHeight="1">
      <c r="A7" s="12" t="s">
        <v>29</v>
      </c>
      <c r="B7" s="13" t="s">
        <v>30</v>
      </c>
      <c r="C7" s="13" t="s">
        <v>31</v>
      </c>
      <c r="D7" s="13">
        <v>1200</v>
      </c>
      <c r="E7" s="13">
        <f t="shared" si="0"/>
        <v>3600</v>
      </c>
      <c r="F7" s="14">
        <v>0.4</v>
      </c>
      <c r="G7" s="13" t="s">
        <v>17</v>
      </c>
      <c r="H7" s="14">
        <f t="shared" si="1"/>
        <v>480</v>
      </c>
      <c r="I7" s="16">
        <f t="shared" si="2"/>
        <v>1440</v>
      </c>
      <c r="J7" s="17"/>
      <c r="K7" s="17"/>
      <c r="L7" s="17"/>
      <c r="M7" s="17"/>
      <c r="N7" s="17"/>
      <c r="O7" s="17"/>
    </row>
    <row r="8" spans="1:15" ht="50.25" customHeight="1">
      <c r="A8" s="12" t="s">
        <v>32</v>
      </c>
      <c r="B8" s="13" t="s">
        <v>33</v>
      </c>
      <c r="C8" s="13" t="s">
        <v>34</v>
      </c>
      <c r="D8" s="13">
        <v>1000</v>
      </c>
      <c r="E8" s="13">
        <f t="shared" si="0"/>
        <v>3000</v>
      </c>
      <c r="F8" s="14">
        <v>0.112</v>
      </c>
      <c r="G8" s="13" t="s">
        <v>17</v>
      </c>
      <c r="H8" s="14">
        <f t="shared" si="1"/>
        <v>112</v>
      </c>
      <c r="I8" s="16">
        <f t="shared" si="2"/>
        <v>336</v>
      </c>
      <c r="J8" s="17"/>
      <c r="K8" s="17"/>
      <c r="L8" s="17"/>
      <c r="M8" s="17"/>
      <c r="N8" s="17"/>
      <c r="O8" s="17"/>
    </row>
    <row r="9" spans="1:15" ht="54.75" customHeight="1">
      <c r="A9" s="12" t="s">
        <v>35</v>
      </c>
      <c r="B9" s="13" t="s">
        <v>36</v>
      </c>
      <c r="C9" s="13" t="s">
        <v>37</v>
      </c>
      <c r="D9" s="18">
        <v>5000</v>
      </c>
      <c r="E9" s="13">
        <f t="shared" si="0"/>
        <v>15000</v>
      </c>
      <c r="F9" s="14">
        <v>0.12</v>
      </c>
      <c r="G9" s="13" t="s">
        <v>17</v>
      </c>
      <c r="H9" s="14">
        <f t="shared" si="1"/>
        <v>600</v>
      </c>
      <c r="I9" s="16">
        <f t="shared" si="2"/>
        <v>1800</v>
      </c>
      <c r="J9" s="17"/>
      <c r="K9" s="17"/>
      <c r="L9" s="17"/>
      <c r="M9" s="17"/>
      <c r="N9" s="17"/>
      <c r="O9" s="17"/>
    </row>
    <row r="10" spans="1:15" ht="57" customHeight="1">
      <c r="A10" s="12" t="s">
        <v>38</v>
      </c>
      <c r="B10" s="13" t="s">
        <v>39</v>
      </c>
      <c r="C10" s="13" t="s">
        <v>40</v>
      </c>
      <c r="D10" s="13">
        <v>1000</v>
      </c>
      <c r="E10" s="13">
        <f t="shared" si="0"/>
        <v>3000</v>
      </c>
      <c r="F10" s="14">
        <v>3</v>
      </c>
      <c r="G10" s="13" t="s">
        <v>17</v>
      </c>
      <c r="H10" s="14">
        <f t="shared" si="1"/>
        <v>3000</v>
      </c>
      <c r="I10" s="16">
        <f t="shared" si="2"/>
        <v>9000</v>
      </c>
      <c r="J10" s="17"/>
      <c r="K10" s="17"/>
      <c r="L10" s="17"/>
      <c r="M10" s="17"/>
      <c r="N10" s="17"/>
      <c r="O10" s="17"/>
    </row>
    <row r="11" spans="1:15" ht="219.75" customHeight="1">
      <c r="A11" s="12" t="s">
        <v>41</v>
      </c>
      <c r="B11" s="13" t="s">
        <v>42</v>
      </c>
      <c r="C11" s="13"/>
      <c r="D11" s="13">
        <v>600</v>
      </c>
      <c r="E11" s="13">
        <f t="shared" si="0"/>
        <v>1800</v>
      </c>
      <c r="F11" s="14">
        <v>4.8</v>
      </c>
      <c r="G11" s="13" t="s">
        <v>17</v>
      </c>
      <c r="H11" s="14">
        <f t="shared" si="1"/>
        <v>2880</v>
      </c>
      <c r="I11" s="14">
        <f t="shared" si="2"/>
        <v>8640</v>
      </c>
      <c r="J11" s="17"/>
      <c r="K11" s="17"/>
      <c r="L11" s="17"/>
      <c r="M11" s="17"/>
      <c r="N11" s="17"/>
      <c r="O11" s="17"/>
    </row>
    <row r="12" spans="1:15" ht="15.75">
      <c r="A12" s="12"/>
      <c r="B12" s="13" t="s">
        <v>43</v>
      </c>
      <c r="C12" s="13"/>
      <c r="D12" s="13">
        <v>1200</v>
      </c>
      <c r="E12" s="13">
        <f t="shared" si="0"/>
        <v>3600</v>
      </c>
      <c r="F12" s="14">
        <v>0.7</v>
      </c>
      <c r="G12" s="13" t="s">
        <v>17</v>
      </c>
      <c r="H12" s="14">
        <f t="shared" si="1"/>
        <v>840</v>
      </c>
      <c r="I12" s="14">
        <f t="shared" si="2"/>
        <v>2520</v>
      </c>
      <c r="J12" s="17"/>
      <c r="K12" s="17"/>
      <c r="L12" s="17"/>
      <c r="M12" s="17"/>
      <c r="N12" s="17"/>
      <c r="O12" s="17"/>
    </row>
    <row r="13" spans="1:15" ht="27.75" customHeight="1">
      <c r="A13" s="12"/>
      <c r="B13" s="13"/>
      <c r="C13" s="13"/>
      <c r="D13" s="13"/>
      <c r="E13" s="19" t="s">
        <v>44</v>
      </c>
      <c r="F13" s="19"/>
      <c r="G13" s="19"/>
      <c r="H13" s="14"/>
      <c r="I13" s="16">
        <f>I11+I12</f>
        <v>11160</v>
      </c>
      <c r="J13" s="17"/>
      <c r="K13" s="17"/>
      <c r="L13" s="17"/>
      <c r="M13" s="17"/>
      <c r="N13" s="17"/>
      <c r="O13" s="17"/>
    </row>
    <row r="14" spans="1:15" ht="45.75" customHeight="1">
      <c r="A14" s="20" t="s">
        <v>45</v>
      </c>
      <c r="B14" s="13" t="s">
        <v>46</v>
      </c>
      <c r="C14" s="21" t="s">
        <v>47</v>
      </c>
      <c r="D14" s="22">
        <v>10000</v>
      </c>
      <c r="E14" s="13">
        <f aca="true" t="shared" si="3" ref="E14:E21">D14*3</f>
        <v>30000</v>
      </c>
      <c r="F14" s="14">
        <v>0.14</v>
      </c>
      <c r="G14" s="13" t="s">
        <v>17</v>
      </c>
      <c r="H14" s="14">
        <f aca="true" t="shared" si="4" ref="H14:H21">D14*F14</f>
        <v>1400.0000000000002</v>
      </c>
      <c r="I14" s="14">
        <f aca="true" t="shared" si="5" ref="I14:I21">H14*3</f>
        <v>4200.000000000001</v>
      </c>
      <c r="J14" s="17"/>
      <c r="K14" s="17"/>
      <c r="L14" s="17"/>
      <c r="M14" s="17"/>
      <c r="N14" s="17"/>
      <c r="O14" s="17"/>
    </row>
    <row r="15" spans="1:15" ht="15.75">
      <c r="A15" s="20"/>
      <c r="B15" s="13" t="s">
        <v>48</v>
      </c>
      <c r="C15" s="21" t="s">
        <v>49</v>
      </c>
      <c r="D15" s="22">
        <v>1000</v>
      </c>
      <c r="E15" s="13">
        <f t="shared" si="3"/>
        <v>3000</v>
      </c>
      <c r="F15" s="14">
        <v>0.14</v>
      </c>
      <c r="G15" s="13" t="s">
        <v>17</v>
      </c>
      <c r="H15" s="14">
        <f t="shared" si="4"/>
        <v>140</v>
      </c>
      <c r="I15" s="14">
        <f t="shared" si="5"/>
        <v>420</v>
      </c>
      <c r="J15" s="17"/>
      <c r="K15" s="17"/>
      <c r="L15" s="17"/>
      <c r="M15" s="17"/>
      <c r="N15" s="17"/>
      <c r="O15" s="17"/>
    </row>
    <row r="16" spans="1:15" ht="15.75">
      <c r="A16" s="20"/>
      <c r="B16" s="13" t="s">
        <v>50</v>
      </c>
      <c r="C16" s="21" t="s">
        <v>51</v>
      </c>
      <c r="D16" s="22">
        <v>1000</v>
      </c>
      <c r="E16" s="13">
        <f t="shared" si="3"/>
        <v>3000</v>
      </c>
      <c r="F16" s="14">
        <v>0.14</v>
      </c>
      <c r="G16" s="13" t="s">
        <v>17</v>
      </c>
      <c r="H16" s="14">
        <f t="shared" si="4"/>
        <v>140</v>
      </c>
      <c r="I16" s="14">
        <f t="shared" si="5"/>
        <v>420</v>
      </c>
      <c r="J16" s="17"/>
      <c r="K16" s="17"/>
      <c r="L16" s="17"/>
      <c r="M16" s="17"/>
      <c r="N16" s="17"/>
      <c r="O16" s="17"/>
    </row>
    <row r="17" spans="1:15" ht="15.75">
      <c r="A17" s="20"/>
      <c r="B17" s="13" t="s">
        <v>52</v>
      </c>
      <c r="C17" s="21" t="s">
        <v>53</v>
      </c>
      <c r="D17" s="22">
        <v>4000</v>
      </c>
      <c r="E17" s="13">
        <f t="shared" si="3"/>
        <v>12000</v>
      </c>
      <c r="F17" s="14">
        <v>0.14</v>
      </c>
      <c r="G17" s="13" t="s">
        <v>17</v>
      </c>
      <c r="H17" s="14">
        <f t="shared" si="4"/>
        <v>560</v>
      </c>
      <c r="I17" s="14">
        <f t="shared" si="5"/>
        <v>1680</v>
      </c>
      <c r="J17" s="17"/>
      <c r="K17" s="17"/>
      <c r="L17" s="17"/>
      <c r="M17" s="17"/>
      <c r="N17" s="17"/>
      <c r="O17" s="17"/>
    </row>
    <row r="18" spans="1:15" ht="15.75">
      <c r="A18" s="20"/>
      <c r="B18" s="13" t="s">
        <v>54</v>
      </c>
      <c r="C18" s="21" t="s">
        <v>55</v>
      </c>
      <c r="D18" s="22">
        <v>5000</v>
      </c>
      <c r="E18" s="13">
        <f t="shared" si="3"/>
        <v>15000</v>
      </c>
      <c r="F18" s="14">
        <v>0.14</v>
      </c>
      <c r="G18" s="13" t="s">
        <v>17</v>
      </c>
      <c r="H18" s="14">
        <f t="shared" si="4"/>
        <v>700.0000000000001</v>
      </c>
      <c r="I18" s="14">
        <f t="shared" si="5"/>
        <v>2100.0000000000005</v>
      </c>
      <c r="J18" s="17"/>
      <c r="K18" s="17"/>
      <c r="L18" s="17"/>
      <c r="M18" s="17"/>
      <c r="N18" s="17"/>
      <c r="O18" s="17"/>
    </row>
    <row r="19" spans="1:15" ht="15.75">
      <c r="A19" s="20"/>
      <c r="B19" s="13" t="s">
        <v>56</v>
      </c>
      <c r="C19" s="21" t="s">
        <v>49</v>
      </c>
      <c r="D19" s="22">
        <v>3000</v>
      </c>
      <c r="E19" s="13">
        <f t="shared" si="3"/>
        <v>9000</v>
      </c>
      <c r="F19" s="14">
        <v>0.03</v>
      </c>
      <c r="G19" s="13" t="s">
        <v>17</v>
      </c>
      <c r="H19" s="14">
        <f t="shared" si="4"/>
        <v>90</v>
      </c>
      <c r="I19" s="14">
        <f t="shared" si="5"/>
        <v>270</v>
      </c>
      <c r="J19" s="17"/>
      <c r="K19" s="17"/>
      <c r="L19" s="17"/>
      <c r="M19" s="17"/>
      <c r="N19" s="17"/>
      <c r="O19" s="17"/>
    </row>
    <row r="20" spans="1:15" ht="15.75">
      <c r="A20" s="20"/>
      <c r="B20" s="13" t="s">
        <v>57</v>
      </c>
      <c r="C20" s="21" t="s">
        <v>55</v>
      </c>
      <c r="D20" s="22">
        <v>5000</v>
      </c>
      <c r="E20" s="13">
        <f t="shared" si="3"/>
        <v>15000</v>
      </c>
      <c r="F20" s="14">
        <v>0.03</v>
      </c>
      <c r="G20" s="13" t="s">
        <v>17</v>
      </c>
      <c r="H20" s="14">
        <f t="shared" si="4"/>
        <v>150</v>
      </c>
      <c r="I20" s="14">
        <f t="shared" si="5"/>
        <v>450</v>
      </c>
      <c r="J20" s="17"/>
      <c r="K20" s="17"/>
      <c r="L20" s="17"/>
      <c r="M20" s="17"/>
      <c r="N20" s="17"/>
      <c r="O20" s="17"/>
    </row>
    <row r="21" spans="1:15" ht="15.75">
      <c r="A21" s="20"/>
      <c r="B21" s="13" t="s">
        <v>58</v>
      </c>
      <c r="C21" s="21" t="s">
        <v>47</v>
      </c>
      <c r="D21" s="22">
        <v>2000</v>
      </c>
      <c r="E21" s="13">
        <f t="shared" si="3"/>
        <v>6000</v>
      </c>
      <c r="F21" s="14">
        <v>0.03</v>
      </c>
      <c r="G21" s="13" t="s">
        <v>17</v>
      </c>
      <c r="H21" s="14">
        <f t="shared" si="4"/>
        <v>60</v>
      </c>
      <c r="I21" s="14">
        <f t="shared" si="5"/>
        <v>180</v>
      </c>
      <c r="J21" s="17"/>
      <c r="K21" s="17"/>
      <c r="L21" s="17"/>
      <c r="M21" s="17"/>
      <c r="N21" s="17"/>
      <c r="O21" s="17"/>
    </row>
    <row r="22" spans="1:15" ht="27.75" customHeight="1">
      <c r="A22" s="20"/>
      <c r="B22" s="13"/>
      <c r="C22" s="21"/>
      <c r="D22" s="22"/>
      <c r="E22" s="19" t="s">
        <v>59</v>
      </c>
      <c r="F22" s="19"/>
      <c r="G22" s="19"/>
      <c r="H22" s="14"/>
      <c r="I22" s="16">
        <f>I14+I15+I16+I17+I18+I19+I20+I21</f>
        <v>9720.000000000002</v>
      </c>
      <c r="J22" s="10" t="s">
        <v>60</v>
      </c>
      <c r="K22" s="10"/>
      <c r="L22" s="10"/>
      <c r="M22" s="23">
        <v>0</v>
      </c>
      <c r="N22" s="23"/>
      <c r="O22" s="23"/>
    </row>
    <row r="23" spans="1:15" ht="15.75">
      <c r="A23" s="20" t="s">
        <v>61</v>
      </c>
      <c r="B23" s="24" t="s">
        <v>62</v>
      </c>
      <c r="C23" s="25" t="s">
        <v>63</v>
      </c>
      <c r="D23" s="26">
        <v>1400</v>
      </c>
      <c r="E23" s="13">
        <f aca="true" t="shared" si="6" ref="E23:E27">D23*3</f>
        <v>4200</v>
      </c>
      <c r="F23" s="27">
        <v>0.36</v>
      </c>
      <c r="G23" s="24" t="s">
        <v>17</v>
      </c>
      <c r="H23" s="14">
        <f aca="true" t="shared" si="7" ref="H23:H27">D23*F23</f>
        <v>504</v>
      </c>
      <c r="I23" s="16">
        <f aca="true" t="shared" si="8" ref="I23:I27">H23*3</f>
        <v>1512</v>
      </c>
      <c r="J23" s="17"/>
      <c r="K23" s="17"/>
      <c r="L23" s="17"/>
      <c r="M23" s="17"/>
      <c r="N23" s="17"/>
      <c r="O23" s="17"/>
    </row>
    <row r="24" spans="1:15" ht="27.75">
      <c r="A24" s="20" t="s">
        <v>64</v>
      </c>
      <c r="B24" s="13" t="s">
        <v>65</v>
      </c>
      <c r="C24" s="25" t="s">
        <v>66</v>
      </c>
      <c r="D24" s="22">
        <v>12000</v>
      </c>
      <c r="E24" s="13">
        <f t="shared" si="6"/>
        <v>36000</v>
      </c>
      <c r="F24" s="27">
        <v>0.6</v>
      </c>
      <c r="G24" s="24" t="s">
        <v>17</v>
      </c>
      <c r="H24" s="14">
        <f t="shared" si="7"/>
        <v>7200</v>
      </c>
      <c r="I24" s="16">
        <f t="shared" si="8"/>
        <v>21600</v>
      </c>
      <c r="J24" s="17"/>
      <c r="K24" s="17"/>
      <c r="L24" s="17"/>
      <c r="M24" s="17"/>
      <c r="N24" s="17"/>
      <c r="O24" s="17"/>
    </row>
    <row r="25" spans="1:15" ht="15.75">
      <c r="A25" s="20" t="s">
        <v>67</v>
      </c>
      <c r="B25" s="13" t="s">
        <v>68</v>
      </c>
      <c r="C25" s="21"/>
      <c r="D25" s="22">
        <v>1600</v>
      </c>
      <c r="E25" s="13">
        <f t="shared" si="6"/>
        <v>4800</v>
      </c>
      <c r="F25" s="14">
        <v>3</v>
      </c>
      <c r="G25" s="24" t="s">
        <v>17</v>
      </c>
      <c r="H25" s="14">
        <f t="shared" si="7"/>
        <v>4800</v>
      </c>
      <c r="I25" s="16">
        <f t="shared" si="8"/>
        <v>14400</v>
      </c>
      <c r="J25" s="17"/>
      <c r="K25" s="17"/>
      <c r="L25" s="17"/>
      <c r="M25" s="17"/>
      <c r="N25" s="17"/>
      <c r="O25" s="17"/>
    </row>
    <row r="26" spans="1:15" ht="45.75" customHeight="1">
      <c r="A26" s="20" t="s">
        <v>69</v>
      </c>
      <c r="B26" s="13" t="s">
        <v>70</v>
      </c>
      <c r="C26" s="21" t="s">
        <v>71</v>
      </c>
      <c r="D26" s="22">
        <v>2000</v>
      </c>
      <c r="E26" s="13">
        <f t="shared" si="6"/>
        <v>6000</v>
      </c>
      <c r="F26" s="14">
        <v>0.15</v>
      </c>
      <c r="G26" s="24" t="s">
        <v>17</v>
      </c>
      <c r="H26" s="14">
        <f t="shared" si="7"/>
        <v>300</v>
      </c>
      <c r="I26" s="14">
        <f t="shared" si="8"/>
        <v>900</v>
      </c>
      <c r="J26" s="17"/>
      <c r="K26" s="17"/>
      <c r="L26" s="17"/>
      <c r="M26" s="17"/>
      <c r="N26" s="17"/>
      <c r="O26" s="17"/>
    </row>
    <row r="27" spans="1:15" ht="15.75">
      <c r="A27" s="20"/>
      <c r="B27" s="13" t="s">
        <v>70</v>
      </c>
      <c r="C27" s="21" t="s">
        <v>72</v>
      </c>
      <c r="D27" s="22">
        <v>2000</v>
      </c>
      <c r="E27" s="13">
        <f t="shared" si="6"/>
        <v>6000</v>
      </c>
      <c r="F27" s="14">
        <v>0.1</v>
      </c>
      <c r="G27" s="24" t="s">
        <v>17</v>
      </c>
      <c r="H27" s="14">
        <f t="shared" si="7"/>
        <v>200</v>
      </c>
      <c r="I27" s="14">
        <f t="shared" si="8"/>
        <v>600</v>
      </c>
      <c r="J27" s="17"/>
      <c r="K27" s="17"/>
      <c r="L27" s="17"/>
      <c r="M27" s="17"/>
      <c r="N27" s="17"/>
      <c r="O27" s="17"/>
    </row>
    <row r="28" spans="1:15" ht="27.75" customHeight="1">
      <c r="A28" s="20"/>
      <c r="B28" s="13"/>
      <c r="C28" s="21"/>
      <c r="D28" s="22"/>
      <c r="E28" s="19" t="s">
        <v>73</v>
      </c>
      <c r="F28" s="19"/>
      <c r="G28" s="19"/>
      <c r="H28" s="14"/>
      <c r="I28" s="16">
        <f>I26+I27</f>
        <v>1500</v>
      </c>
      <c r="J28" s="10" t="s">
        <v>74</v>
      </c>
      <c r="K28" s="10"/>
      <c r="L28" s="10"/>
      <c r="M28" s="23">
        <v>0</v>
      </c>
      <c r="N28" s="23"/>
      <c r="O28" s="23"/>
    </row>
    <row r="29" spans="1:15" ht="45.75" customHeight="1">
      <c r="A29" s="20" t="s">
        <v>75</v>
      </c>
      <c r="B29" s="13" t="s">
        <v>76</v>
      </c>
      <c r="C29" s="21" t="s">
        <v>77</v>
      </c>
      <c r="D29" s="22">
        <v>50000</v>
      </c>
      <c r="E29" s="13">
        <f aca="true" t="shared" si="9" ref="E29:E30">D29*3</f>
        <v>150000</v>
      </c>
      <c r="F29" s="14">
        <v>0.07</v>
      </c>
      <c r="G29" s="24" t="s">
        <v>17</v>
      </c>
      <c r="H29" s="14">
        <f aca="true" t="shared" si="10" ref="H29:H30">D29*F29</f>
        <v>3500.0000000000005</v>
      </c>
      <c r="I29" s="14">
        <f aca="true" t="shared" si="11" ref="I29:I30">H29*3</f>
        <v>10500.000000000002</v>
      </c>
      <c r="J29" s="17"/>
      <c r="K29" s="17"/>
      <c r="L29" s="17"/>
      <c r="M29" s="17"/>
      <c r="N29" s="17"/>
      <c r="O29" s="17"/>
    </row>
    <row r="30" spans="1:15" ht="15.75">
      <c r="A30" s="20"/>
      <c r="B30" s="13" t="s">
        <v>76</v>
      </c>
      <c r="C30" s="21" t="s">
        <v>78</v>
      </c>
      <c r="D30" s="22">
        <v>50000</v>
      </c>
      <c r="E30" s="13">
        <f t="shared" si="9"/>
        <v>150000</v>
      </c>
      <c r="F30" s="14">
        <v>0.07</v>
      </c>
      <c r="G30" s="24" t="s">
        <v>17</v>
      </c>
      <c r="H30" s="14">
        <f t="shared" si="10"/>
        <v>3500.0000000000005</v>
      </c>
      <c r="I30" s="14">
        <f t="shared" si="11"/>
        <v>10500.000000000002</v>
      </c>
      <c r="J30" s="17"/>
      <c r="K30" s="17"/>
      <c r="L30" s="17"/>
      <c r="M30" s="17"/>
      <c r="N30" s="17"/>
      <c r="O30" s="17"/>
    </row>
    <row r="31" spans="1:15" ht="27.75" customHeight="1">
      <c r="A31" s="20"/>
      <c r="B31" s="13"/>
      <c r="C31" s="21"/>
      <c r="D31" s="22"/>
      <c r="E31" s="19" t="s">
        <v>79</v>
      </c>
      <c r="F31" s="19"/>
      <c r="G31" s="19"/>
      <c r="H31" s="14"/>
      <c r="I31" s="16">
        <f>I29+I30</f>
        <v>21000.000000000004</v>
      </c>
      <c r="J31" s="10" t="s">
        <v>80</v>
      </c>
      <c r="K31" s="10"/>
      <c r="L31" s="10"/>
      <c r="M31" s="23">
        <v>0</v>
      </c>
      <c r="N31" s="23"/>
      <c r="O31" s="23"/>
    </row>
    <row r="32" spans="1:15" ht="15.75">
      <c r="A32" s="20" t="s">
        <v>81</v>
      </c>
      <c r="B32" s="13" t="s">
        <v>82</v>
      </c>
      <c r="C32" s="21" t="s">
        <v>83</v>
      </c>
      <c r="D32" s="22">
        <v>180</v>
      </c>
      <c r="E32" s="13">
        <f aca="true" t="shared" si="12" ref="E32:E38">D32*3</f>
        <v>540</v>
      </c>
      <c r="F32" s="14">
        <v>7</v>
      </c>
      <c r="G32" s="24" t="s">
        <v>17</v>
      </c>
      <c r="H32" s="14">
        <f aca="true" t="shared" si="13" ref="H32:H38">D32*F32</f>
        <v>1260</v>
      </c>
      <c r="I32" s="16">
        <f aca="true" t="shared" si="14" ref="I32:I38">H32*3</f>
        <v>3780</v>
      </c>
      <c r="J32" s="17"/>
      <c r="K32" s="17"/>
      <c r="L32" s="17"/>
      <c r="M32" s="17"/>
      <c r="N32" s="17"/>
      <c r="O32" s="17"/>
    </row>
    <row r="33" spans="1:15" ht="15.75">
      <c r="A33" s="20" t="s">
        <v>84</v>
      </c>
      <c r="B33" s="13" t="s">
        <v>85</v>
      </c>
      <c r="C33" s="21" t="s">
        <v>86</v>
      </c>
      <c r="D33" s="22">
        <v>300</v>
      </c>
      <c r="E33" s="13">
        <f t="shared" si="12"/>
        <v>900</v>
      </c>
      <c r="F33" s="14">
        <v>17</v>
      </c>
      <c r="G33" s="24" t="s">
        <v>17</v>
      </c>
      <c r="H33" s="14">
        <f t="shared" si="13"/>
        <v>5100</v>
      </c>
      <c r="I33" s="16">
        <f t="shared" si="14"/>
        <v>15300</v>
      </c>
      <c r="J33" s="17"/>
      <c r="K33" s="17"/>
      <c r="L33" s="17"/>
      <c r="M33" s="17"/>
      <c r="N33" s="17"/>
      <c r="O33" s="17"/>
    </row>
    <row r="34" spans="1:15" ht="15.75">
      <c r="A34" s="20" t="s">
        <v>87</v>
      </c>
      <c r="B34" s="13" t="s">
        <v>88</v>
      </c>
      <c r="C34" s="21" t="s">
        <v>89</v>
      </c>
      <c r="D34" s="22">
        <v>4000</v>
      </c>
      <c r="E34" s="13">
        <f t="shared" si="12"/>
        <v>12000</v>
      </c>
      <c r="F34" s="14">
        <v>0.024</v>
      </c>
      <c r="G34" s="24" t="s">
        <v>17</v>
      </c>
      <c r="H34" s="14">
        <f t="shared" si="13"/>
        <v>96</v>
      </c>
      <c r="I34" s="16">
        <f t="shared" si="14"/>
        <v>288</v>
      </c>
      <c r="J34" s="17"/>
      <c r="K34" s="17"/>
      <c r="L34" s="17"/>
      <c r="M34" s="17"/>
      <c r="N34" s="17"/>
      <c r="O34" s="17"/>
    </row>
    <row r="35" spans="1:15" ht="15.75">
      <c r="A35" s="20" t="s">
        <v>90</v>
      </c>
      <c r="B35" s="13" t="s">
        <v>91</v>
      </c>
      <c r="C35" s="21"/>
      <c r="D35" s="22">
        <v>400</v>
      </c>
      <c r="E35" s="13">
        <f t="shared" si="12"/>
        <v>1200</v>
      </c>
      <c r="F35" s="14">
        <v>0.8</v>
      </c>
      <c r="G35" s="24" t="s">
        <v>17</v>
      </c>
      <c r="H35" s="14">
        <f t="shared" si="13"/>
        <v>320</v>
      </c>
      <c r="I35" s="16">
        <f t="shared" si="14"/>
        <v>960</v>
      </c>
      <c r="J35" s="17"/>
      <c r="K35" s="17"/>
      <c r="L35" s="17"/>
      <c r="M35" s="17"/>
      <c r="N35" s="17"/>
      <c r="O35" s="17"/>
    </row>
    <row r="36" spans="1:15" ht="15.75">
      <c r="A36" s="20" t="s">
        <v>92</v>
      </c>
      <c r="B36" s="13" t="s">
        <v>93</v>
      </c>
      <c r="C36" s="21"/>
      <c r="D36" s="22">
        <v>5000</v>
      </c>
      <c r="E36" s="13">
        <f t="shared" si="12"/>
        <v>15000</v>
      </c>
      <c r="F36" s="14">
        <v>0.30000000000000004</v>
      </c>
      <c r="G36" s="24" t="s">
        <v>17</v>
      </c>
      <c r="H36" s="14">
        <f t="shared" si="13"/>
        <v>1500.0000000000002</v>
      </c>
      <c r="I36" s="16">
        <f t="shared" si="14"/>
        <v>4500.000000000001</v>
      </c>
      <c r="J36" s="17"/>
      <c r="K36" s="17"/>
      <c r="L36" s="17"/>
      <c r="M36" s="17"/>
      <c r="N36" s="17"/>
      <c r="O36" s="17"/>
    </row>
    <row r="37" spans="1:15" ht="31.5" customHeight="1">
      <c r="A37" s="20" t="s">
        <v>94</v>
      </c>
      <c r="B37" s="13" t="s">
        <v>95</v>
      </c>
      <c r="C37" s="21" t="s">
        <v>96</v>
      </c>
      <c r="D37" s="22">
        <v>5000</v>
      </c>
      <c r="E37" s="13">
        <f t="shared" si="12"/>
        <v>15000</v>
      </c>
      <c r="F37" s="14">
        <v>0.08</v>
      </c>
      <c r="G37" s="24" t="s">
        <v>17</v>
      </c>
      <c r="H37" s="14">
        <f t="shared" si="13"/>
        <v>400</v>
      </c>
      <c r="I37" s="14">
        <f t="shared" si="14"/>
        <v>1200</v>
      </c>
      <c r="J37" s="17"/>
      <c r="K37" s="17"/>
      <c r="L37" s="17"/>
      <c r="M37" s="17"/>
      <c r="N37" s="17"/>
      <c r="O37" s="17"/>
    </row>
    <row r="38" spans="1:15" ht="32.25" customHeight="1">
      <c r="A38" s="20"/>
      <c r="B38" s="13"/>
      <c r="C38" s="21" t="s">
        <v>97</v>
      </c>
      <c r="D38" s="22">
        <v>6000</v>
      </c>
      <c r="E38" s="13">
        <f t="shared" si="12"/>
        <v>18000</v>
      </c>
      <c r="F38" s="14">
        <v>0.2</v>
      </c>
      <c r="G38" s="24" t="s">
        <v>17</v>
      </c>
      <c r="H38" s="14">
        <f t="shared" si="13"/>
        <v>1200</v>
      </c>
      <c r="I38" s="14">
        <f t="shared" si="14"/>
        <v>3600</v>
      </c>
      <c r="J38" s="17"/>
      <c r="K38" s="17"/>
      <c r="L38" s="17"/>
      <c r="M38" s="17"/>
      <c r="N38" s="17"/>
      <c r="O38" s="17"/>
    </row>
    <row r="39" spans="1:15" ht="32.25" customHeight="1">
      <c r="A39" s="20"/>
      <c r="B39" s="13"/>
      <c r="C39" s="21"/>
      <c r="D39" s="22"/>
      <c r="E39" s="19" t="s">
        <v>98</v>
      </c>
      <c r="F39" s="19"/>
      <c r="G39" s="19"/>
      <c r="H39" s="14"/>
      <c r="I39" s="16">
        <f>I37+I38</f>
        <v>4800</v>
      </c>
      <c r="J39" s="10" t="s">
        <v>99</v>
      </c>
      <c r="K39" s="10"/>
      <c r="L39" s="10"/>
      <c r="M39" s="23">
        <v>0</v>
      </c>
      <c r="N39" s="23"/>
      <c r="O39" s="23"/>
    </row>
    <row r="40" spans="1:15" ht="28.5" customHeight="1">
      <c r="A40" s="20" t="s">
        <v>100</v>
      </c>
      <c r="B40" s="13" t="s">
        <v>101</v>
      </c>
      <c r="C40" s="21" t="s">
        <v>102</v>
      </c>
      <c r="D40" s="22">
        <v>3200</v>
      </c>
      <c r="E40" s="13">
        <f aca="true" t="shared" si="15" ref="E40:E42">D40*3</f>
        <v>9600</v>
      </c>
      <c r="F40" s="14">
        <v>1.05</v>
      </c>
      <c r="G40" s="13" t="s">
        <v>103</v>
      </c>
      <c r="H40" s="14">
        <f aca="true" t="shared" si="16" ref="H40:H42">D40*F40</f>
        <v>3360</v>
      </c>
      <c r="I40" s="14">
        <f aca="true" t="shared" si="17" ref="I40:I42">H40*3</f>
        <v>10080</v>
      </c>
      <c r="J40" s="17"/>
      <c r="K40" s="17"/>
      <c r="L40" s="17"/>
      <c r="M40" s="17"/>
      <c r="N40" s="17"/>
      <c r="O40" s="17"/>
    </row>
    <row r="41" spans="1:15" ht="33" customHeight="1">
      <c r="A41" s="20">
        <v>21</v>
      </c>
      <c r="B41" s="13"/>
      <c r="C41" s="21" t="s">
        <v>104</v>
      </c>
      <c r="D41" s="22">
        <v>2500</v>
      </c>
      <c r="E41" s="13">
        <f t="shared" si="15"/>
        <v>7500</v>
      </c>
      <c r="F41" s="14">
        <v>1.05</v>
      </c>
      <c r="G41" s="13" t="s">
        <v>103</v>
      </c>
      <c r="H41" s="14">
        <f t="shared" si="16"/>
        <v>2625</v>
      </c>
      <c r="I41" s="14">
        <f t="shared" si="17"/>
        <v>7875</v>
      </c>
      <c r="J41" s="17"/>
      <c r="K41" s="17"/>
      <c r="L41" s="17"/>
      <c r="M41" s="17"/>
      <c r="N41" s="17"/>
      <c r="O41" s="17"/>
    </row>
    <row r="42" spans="1:15" ht="35.25" customHeight="1">
      <c r="A42" s="20">
        <v>22</v>
      </c>
      <c r="B42" s="13"/>
      <c r="C42" s="21" t="s">
        <v>105</v>
      </c>
      <c r="D42" s="22">
        <v>1000</v>
      </c>
      <c r="E42" s="13">
        <f t="shared" si="15"/>
        <v>3000</v>
      </c>
      <c r="F42" s="14">
        <v>1.05</v>
      </c>
      <c r="G42" s="13" t="s">
        <v>103</v>
      </c>
      <c r="H42" s="14">
        <f t="shared" si="16"/>
        <v>1050</v>
      </c>
      <c r="I42" s="14">
        <f t="shared" si="17"/>
        <v>3150</v>
      </c>
      <c r="J42" s="17"/>
      <c r="K42" s="17"/>
      <c r="L42" s="17"/>
      <c r="M42" s="17"/>
      <c r="N42" s="17"/>
      <c r="O42" s="17"/>
    </row>
    <row r="43" spans="1:15" ht="24" customHeight="1">
      <c r="A43" s="28"/>
      <c r="B43" s="29"/>
      <c r="C43" s="30"/>
      <c r="D43" s="31"/>
      <c r="E43" s="19" t="s">
        <v>106</v>
      </c>
      <c r="F43" s="19"/>
      <c r="G43" s="19"/>
      <c r="H43" s="32"/>
      <c r="I43" s="16">
        <f>SUM(I40:I42)</f>
        <v>21105</v>
      </c>
      <c r="J43" s="10" t="s">
        <v>107</v>
      </c>
      <c r="K43" s="10"/>
      <c r="L43" s="10"/>
      <c r="M43" s="23">
        <v>0</v>
      </c>
      <c r="N43" s="23"/>
      <c r="O43" s="23"/>
    </row>
    <row r="44" spans="1:15" ht="74.25" customHeight="1">
      <c r="A44" s="20" t="s">
        <v>108</v>
      </c>
      <c r="B44" s="13" t="s">
        <v>109</v>
      </c>
      <c r="C44" s="21" t="s">
        <v>110</v>
      </c>
      <c r="D44" s="22">
        <v>300</v>
      </c>
      <c r="E44" s="13">
        <f aca="true" t="shared" si="18" ref="E44:E45">D44*3</f>
        <v>900</v>
      </c>
      <c r="F44" s="14">
        <v>1.6</v>
      </c>
      <c r="G44" s="13" t="s">
        <v>17</v>
      </c>
      <c r="H44" s="14">
        <v>2080</v>
      </c>
      <c r="I44" s="14">
        <f>F44*E44</f>
        <v>1440</v>
      </c>
      <c r="J44" s="17"/>
      <c r="K44" s="17"/>
      <c r="L44" s="17"/>
      <c r="M44" s="17"/>
      <c r="N44" s="17"/>
      <c r="O44" s="17"/>
    </row>
    <row r="45" spans="1:15" ht="27.75">
      <c r="A45" s="20"/>
      <c r="B45" s="13" t="s">
        <v>111</v>
      </c>
      <c r="C45" s="21" t="s">
        <v>110</v>
      </c>
      <c r="D45" s="22">
        <v>1000</v>
      </c>
      <c r="E45" s="13">
        <f t="shared" si="18"/>
        <v>3000</v>
      </c>
      <c r="F45" s="14"/>
      <c r="G45" s="13"/>
      <c r="H45" s="14"/>
      <c r="I45" s="14">
        <f>F44*E45</f>
        <v>4800</v>
      </c>
      <c r="J45" s="17"/>
      <c r="K45" s="17"/>
      <c r="L45" s="17"/>
      <c r="M45" s="17"/>
      <c r="N45" s="17"/>
      <c r="O45" s="17"/>
    </row>
    <row r="46" spans="1:15" ht="27.75" customHeight="1">
      <c r="A46" s="20"/>
      <c r="B46" s="13"/>
      <c r="C46" s="21"/>
      <c r="D46" s="22"/>
      <c r="E46" s="19" t="s">
        <v>112</v>
      </c>
      <c r="F46" s="19"/>
      <c r="G46" s="19"/>
      <c r="H46" s="14"/>
      <c r="I46" s="16">
        <f>I44+I45</f>
        <v>6240</v>
      </c>
      <c r="J46" s="10" t="s">
        <v>113</v>
      </c>
      <c r="K46" s="10"/>
      <c r="L46" s="10"/>
      <c r="M46" s="23">
        <v>0</v>
      </c>
      <c r="N46" s="23"/>
      <c r="O46" s="23"/>
    </row>
    <row r="47" spans="1:15" ht="14.25" customHeight="1">
      <c r="A47" s="33" t="s">
        <v>114</v>
      </c>
      <c r="B47" s="13" t="s">
        <v>115</v>
      </c>
      <c r="C47" s="13" t="s">
        <v>116</v>
      </c>
      <c r="D47" s="13">
        <v>300</v>
      </c>
      <c r="E47" s="13">
        <f aca="true" t="shared" si="19" ref="E47:E51">D47*3</f>
        <v>900</v>
      </c>
      <c r="F47" s="14">
        <v>0.30000000000000004</v>
      </c>
      <c r="G47" s="13" t="s">
        <v>17</v>
      </c>
      <c r="H47" s="14">
        <f aca="true" t="shared" si="20" ref="H47:H51">D47*F47</f>
        <v>90.00000000000001</v>
      </c>
      <c r="I47" s="14">
        <f aca="true" t="shared" si="21" ref="I47:I51">H47*3</f>
        <v>270.00000000000006</v>
      </c>
      <c r="J47" s="17"/>
      <c r="K47" s="17"/>
      <c r="L47" s="17"/>
      <c r="M47" s="17"/>
      <c r="N47" s="17"/>
      <c r="O47" s="17"/>
    </row>
    <row r="48" spans="1:15" ht="15.75">
      <c r="A48" s="33">
        <v>26</v>
      </c>
      <c r="B48" s="13"/>
      <c r="C48" s="13" t="s">
        <v>117</v>
      </c>
      <c r="D48" s="22">
        <v>400</v>
      </c>
      <c r="E48" s="13">
        <f t="shared" si="19"/>
        <v>1200</v>
      </c>
      <c r="F48" s="14">
        <v>0.30000000000000004</v>
      </c>
      <c r="G48" s="13" t="s">
        <v>17</v>
      </c>
      <c r="H48" s="14">
        <f t="shared" si="20"/>
        <v>120.00000000000001</v>
      </c>
      <c r="I48" s="14">
        <f t="shared" si="21"/>
        <v>360.00000000000006</v>
      </c>
      <c r="J48" s="17"/>
      <c r="K48" s="17"/>
      <c r="L48" s="17"/>
      <c r="M48" s="17"/>
      <c r="N48" s="17"/>
      <c r="O48" s="17"/>
    </row>
    <row r="49" spans="1:15" ht="15.75">
      <c r="A49" s="33">
        <v>27</v>
      </c>
      <c r="B49" s="13"/>
      <c r="C49" s="13" t="s">
        <v>118</v>
      </c>
      <c r="D49" s="22">
        <v>1500</v>
      </c>
      <c r="E49" s="13">
        <f t="shared" si="19"/>
        <v>4500</v>
      </c>
      <c r="F49" s="14">
        <v>0.30000000000000004</v>
      </c>
      <c r="G49" s="13" t="s">
        <v>17</v>
      </c>
      <c r="H49" s="14">
        <f t="shared" si="20"/>
        <v>450.00000000000006</v>
      </c>
      <c r="I49" s="14">
        <f t="shared" si="21"/>
        <v>1350.0000000000002</v>
      </c>
      <c r="J49" s="17"/>
      <c r="K49" s="17"/>
      <c r="L49" s="17"/>
      <c r="M49" s="17"/>
      <c r="N49" s="17"/>
      <c r="O49" s="17"/>
    </row>
    <row r="50" spans="1:15" ht="15.75">
      <c r="A50" s="33">
        <v>28</v>
      </c>
      <c r="B50" s="13"/>
      <c r="C50" s="13" t="s">
        <v>119</v>
      </c>
      <c r="D50" s="22">
        <v>1500</v>
      </c>
      <c r="E50" s="13">
        <f t="shared" si="19"/>
        <v>4500</v>
      </c>
      <c r="F50" s="14">
        <v>0.30000000000000004</v>
      </c>
      <c r="G50" s="13" t="s">
        <v>17</v>
      </c>
      <c r="H50" s="14">
        <f t="shared" si="20"/>
        <v>450.00000000000006</v>
      </c>
      <c r="I50" s="14">
        <f t="shared" si="21"/>
        <v>1350.0000000000002</v>
      </c>
      <c r="J50" s="17"/>
      <c r="K50" s="17"/>
      <c r="L50" s="17"/>
      <c r="M50" s="17"/>
      <c r="N50" s="17"/>
      <c r="O50" s="17"/>
    </row>
    <row r="51" spans="1:15" ht="15.75">
      <c r="A51" s="33">
        <v>29</v>
      </c>
      <c r="B51" s="13"/>
      <c r="C51" s="13" t="s">
        <v>120</v>
      </c>
      <c r="D51" s="22">
        <v>800</v>
      </c>
      <c r="E51" s="13">
        <f t="shared" si="19"/>
        <v>2400</v>
      </c>
      <c r="F51" s="14">
        <v>0.30000000000000004</v>
      </c>
      <c r="G51" s="13" t="s">
        <v>17</v>
      </c>
      <c r="H51" s="14">
        <f t="shared" si="20"/>
        <v>240.00000000000003</v>
      </c>
      <c r="I51" s="14">
        <f t="shared" si="21"/>
        <v>720.0000000000001</v>
      </c>
      <c r="J51" s="17"/>
      <c r="K51" s="17"/>
      <c r="L51" s="17"/>
      <c r="M51" s="17"/>
      <c r="N51" s="17"/>
      <c r="O51" s="17"/>
    </row>
    <row r="52" spans="1:15" ht="27.75" customHeight="1">
      <c r="A52" s="33"/>
      <c r="B52" s="13"/>
      <c r="C52" s="13"/>
      <c r="D52" s="22"/>
      <c r="E52" s="19" t="s">
        <v>121</v>
      </c>
      <c r="F52" s="19"/>
      <c r="G52" s="19"/>
      <c r="H52" s="14"/>
      <c r="I52" s="16">
        <f>SUM(I47:I51)</f>
        <v>4050.0000000000005</v>
      </c>
      <c r="J52" s="10" t="s">
        <v>122</v>
      </c>
      <c r="K52" s="10"/>
      <c r="L52" s="10"/>
      <c r="M52" s="34">
        <v>0</v>
      </c>
      <c r="N52" s="34"/>
      <c r="O52" s="34"/>
    </row>
    <row r="53" spans="1:15" ht="45.75" customHeight="1">
      <c r="A53" s="33" t="s">
        <v>123</v>
      </c>
      <c r="B53" s="13" t="s">
        <v>124</v>
      </c>
      <c r="C53" s="13"/>
      <c r="D53" s="13">
        <v>1000</v>
      </c>
      <c r="E53" s="13">
        <f aca="true" t="shared" si="22" ref="E53:E54">D53*3</f>
        <v>3000</v>
      </c>
      <c r="F53" s="14">
        <v>1.6</v>
      </c>
      <c r="G53" s="13" t="s">
        <v>17</v>
      </c>
      <c r="H53" s="14">
        <f aca="true" t="shared" si="23" ref="H53:H54">D53*F53</f>
        <v>1600</v>
      </c>
      <c r="I53" s="16">
        <f aca="true" t="shared" si="24" ref="I53:I54">H53*3</f>
        <v>4800</v>
      </c>
      <c r="J53" s="17"/>
      <c r="K53" s="17"/>
      <c r="L53" s="17"/>
      <c r="M53" s="17"/>
      <c r="N53" s="17"/>
      <c r="O53" s="17"/>
    </row>
    <row r="54" spans="1:15" ht="46.5" customHeight="1">
      <c r="A54" s="12" t="s">
        <v>125</v>
      </c>
      <c r="B54" s="13" t="s">
        <v>126</v>
      </c>
      <c r="C54" s="13"/>
      <c r="D54" s="13">
        <v>5000</v>
      </c>
      <c r="E54" s="13">
        <f t="shared" si="22"/>
        <v>15000</v>
      </c>
      <c r="F54" s="14">
        <v>0.30000000000000004</v>
      </c>
      <c r="G54" s="15" t="s">
        <v>17</v>
      </c>
      <c r="H54" s="14">
        <f t="shared" si="23"/>
        <v>1500.0000000000002</v>
      </c>
      <c r="I54" s="16">
        <f t="shared" si="24"/>
        <v>4500.000000000001</v>
      </c>
      <c r="J54" s="17"/>
      <c r="K54" s="17"/>
      <c r="L54" s="17"/>
      <c r="M54" s="17"/>
      <c r="N54" s="17"/>
      <c r="O54" s="17"/>
    </row>
    <row r="55" spans="5:9" ht="15.75" customHeight="1">
      <c r="E55" s="35" t="s">
        <v>127</v>
      </c>
      <c r="F55" s="35"/>
      <c r="G55" s="35"/>
      <c r="H55" s="36">
        <f>SUM(H2:H54)</f>
        <v>67817</v>
      </c>
      <c r="I55" s="37">
        <f>+I2+I3+I4+I5+I6+I7+I8+I9+I10+I13+I22+I23+I24+I25+I28+I31+I32+I33+I34+I35+I36+I39+I43+I46+I52+I53++I54</f>
        <v>203451</v>
      </c>
    </row>
  </sheetData>
  <sheetProtection selectLockedCells="1" selectUnlockedCells="1"/>
  <mergeCells count="42">
    <mergeCell ref="A11:A12"/>
    <mergeCell ref="E13:G13"/>
    <mergeCell ref="A14:A21"/>
    <mergeCell ref="E22:G22"/>
    <mergeCell ref="J22:L22"/>
    <mergeCell ref="M22:O22"/>
    <mergeCell ref="A26:A27"/>
    <mergeCell ref="B26:B27"/>
    <mergeCell ref="E28:G28"/>
    <mergeCell ref="J28:L28"/>
    <mergeCell ref="M28:O28"/>
    <mergeCell ref="A29:A30"/>
    <mergeCell ref="B29:B30"/>
    <mergeCell ref="E31:G31"/>
    <mergeCell ref="J31:L31"/>
    <mergeCell ref="M31:O31"/>
    <mergeCell ref="A37:A38"/>
    <mergeCell ref="B37:B38"/>
    <mergeCell ref="E39:G39"/>
    <mergeCell ref="J39:L39"/>
    <mergeCell ref="M39:O39"/>
    <mergeCell ref="A40:A42"/>
    <mergeCell ref="B40:B42"/>
    <mergeCell ref="F40:F42"/>
    <mergeCell ref="E43:G43"/>
    <mergeCell ref="J43:L43"/>
    <mergeCell ref="M43:O43"/>
    <mergeCell ref="A44:A45"/>
    <mergeCell ref="F44:F45"/>
    <mergeCell ref="G44:G45"/>
    <mergeCell ref="H44:H45"/>
    <mergeCell ref="E46:G46"/>
    <mergeCell ref="J46:L46"/>
    <mergeCell ref="M46:O46"/>
    <mergeCell ref="A47:A51"/>
    <mergeCell ref="B47:B51"/>
    <mergeCell ref="F47:F51"/>
    <mergeCell ref="G47:G51"/>
    <mergeCell ref="E52:G52"/>
    <mergeCell ref="J52:L52"/>
    <mergeCell ref="M52:O52"/>
    <mergeCell ref="E55:G55"/>
  </mergeCells>
  <printOptions/>
  <pageMargins left="0.7875" right="0.7875" top="1.2194444444444446" bottom="1.0527777777777778" header="0.7875" footer="0.7875"/>
  <pageSetup horizontalDpi="300" verticalDpi="300" orientation="landscape" paperSize="9" scale="90"/>
  <headerFooter alignWithMargins="0">
    <oddHeader>&amp;C&amp;"Times New Roman,Normale"&amp;12Gara n. 8015683
Dispositivi trasversali in 27 lotti</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6758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2021-01-12T11:15:34Z</cp:lastPrinted>
  <dcterms:created xsi:type="dcterms:W3CDTF">2014-04-18T15:13:35Z</dcterms:created>
  <dcterms:modified xsi:type="dcterms:W3CDTF">2021-01-14T10:57:09Z</dcterms:modified>
  <cp:category/>
  <cp:version/>
  <cp:contentType/>
  <cp:contentStatus/>
  <cp:revision>155</cp:revision>
</cp:coreProperties>
</file>